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ka\Desktop\PROJEKTY FNPŠ\Kúty Břeclav\VO FINAL\"/>
    </mc:Choice>
  </mc:AlternateContent>
  <xr:revisionPtr revIDLastSave="0" documentId="13_ncr:1_{0D8353E8-04FD-45F3-8C33-2381A1CC54B1}" xr6:coauthVersionLast="46" xr6:coauthVersionMax="46" xr10:uidLastSave="{00000000-0000-0000-0000-000000000000}"/>
  <bookViews>
    <workbookView xWindow="-108" yWindow="-108" windowWidth="23256" windowHeight="12576" tabRatio="774" activeTab="2" xr2:uid="{00000000-000D-0000-FFFF-FFFF00000000}"/>
  </bookViews>
  <sheets>
    <sheet name="Krycí list " sheetId="4" r:id="rId1"/>
    <sheet name="Rekapitulácia" sheetId="5" r:id="rId2"/>
    <sheet name="Krycí list Dráha" sheetId="1" r:id="rId3"/>
    <sheet name="Rekapitulácia D" sheetId="2" r:id="rId4"/>
    <sheet name="Rozpocet D" sheetId="3" r:id="rId5"/>
    <sheet name="Krycí list Oplotenie" sheetId="8" r:id="rId6"/>
    <sheet name="Rekapitulacia_O" sheetId="6" r:id="rId7"/>
    <sheet name="Rozpočet_O" sheetId="7" r:id="rId8"/>
    <sheet name="Krycí list Osvetlenie Ihr." sheetId="11" r:id="rId9"/>
    <sheet name="Rekapitulacia OI" sheetId="9" r:id="rId10"/>
    <sheet name="Rozpocet_OI" sheetId="10" r:id="rId11"/>
    <sheet name="Krycí list Osvetlenie draha" sheetId="14" r:id="rId12"/>
    <sheet name="Rekapitulacia OD" sheetId="12" r:id="rId13"/>
    <sheet name="Prehlad OD" sheetId="13" r:id="rId14"/>
  </sheets>
  <definedNames>
    <definedName name="_FilterDatabase" hidden="1">#REF!</definedName>
    <definedName name="_xlnm._FilterDatabase" hidden="1">#REF!</definedName>
    <definedName name="fakt1R">#REF!</definedName>
    <definedName name="_xlnm.Print_Titles" localSheetId="13">'Prehlad OD'!$8:$10</definedName>
    <definedName name="_xlnm.Print_Titles" localSheetId="12">'Rekapitulacia OD'!$8:$10</definedName>
    <definedName name="_xlnm.Print_Titles" localSheetId="9">'Rekapitulacia OI'!$8:$10</definedName>
    <definedName name="_xlnm.Print_Titles" localSheetId="6">Rekapitulacia_O!$6:$8</definedName>
    <definedName name="_xlnm.Print_Titles" localSheetId="4">'Rozpocet D'!$11:$12</definedName>
    <definedName name="_xlnm.Print_Titles" localSheetId="10">Rozpocet_OI!$8:$10</definedName>
    <definedName name="_xlnm.Print_Area" localSheetId="13">'Prehlad OD'!$A:$O</definedName>
    <definedName name="_xlnm.Print_Area" localSheetId="12">'Rekapitulacia OD'!$A:$F</definedName>
    <definedName name="_xlnm.Print_Area" localSheetId="9">'Rekapitulacia OI'!$A:$F</definedName>
    <definedName name="_xlnm.Print_Area" localSheetId="6">Rekapitulacia_O!$A:$D</definedName>
    <definedName name="_xlnm.Print_Area" localSheetId="4">'Rozpocet D'!$A$1:$I$76</definedName>
    <definedName name="_xlnm.Print_Area" localSheetId="10">Rozpocet_OI!$A:$O</definedName>
    <definedName name="_xlnm.Print_Area" localSheetId="7">Rozpočet_O!$A$1:$H$48</definedName>
  </definedNames>
  <calcPr calcId="181029"/>
</workbook>
</file>

<file path=xl/calcChain.xml><?xml version="1.0" encoding="utf-8"?>
<calcChain xmlns="http://schemas.openxmlformats.org/spreadsheetml/2006/main">
  <c r="I67" i="3" l="1"/>
  <c r="I66" i="3"/>
  <c r="I65" i="3"/>
  <c r="I64" i="3"/>
  <c r="I61" i="3"/>
  <c r="I60" i="3"/>
  <c r="I59" i="3"/>
  <c r="I53" i="3"/>
  <c r="I49" i="3" s="1"/>
  <c r="C21" i="2" s="1"/>
  <c r="I52" i="3"/>
  <c r="I51" i="3"/>
  <c r="I44" i="3"/>
  <c r="I45" i="3"/>
  <c r="I46" i="3"/>
  <c r="I47" i="3"/>
  <c r="E39" i="4"/>
  <c r="E41" i="4"/>
  <c r="W47" i="13"/>
  <c r="W59" i="13"/>
  <c r="W61" i="13"/>
  <c r="W63" i="13" s="1"/>
  <c r="G17" i="12" s="1"/>
  <c r="R49" i="14"/>
  <c r="K45" i="14"/>
  <c r="R44" i="14"/>
  <c r="J44" i="14"/>
  <c r="P42" i="14"/>
  <c r="P41" i="14"/>
  <c r="P40" i="14"/>
  <c r="P39" i="14"/>
  <c r="P38" i="14"/>
  <c r="R35" i="14"/>
  <c r="J35" i="14"/>
  <c r="E35" i="14"/>
  <c r="N59" i="13"/>
  <c r="F13" i="12" s="1"/>
  <c r="J58" i="13"/>
  <c r="H58" i="13"/>
  <c r="L57" i="13"/>
  <c r="J57" i="13"/>
  <c r="I57" i="13"/>
  <c r="I59" i="13" s="1"/>
  <c r="C13" i="12" s="1"/>
  <c r="J56" i="13"/>
  <c r="H56" i="13"/>
  <c r="J55" i="13"/>
  <c r="H55" i="13"/>
  <c r="J54" i="13"/>
  <c r="H54" i="13"/>
  <c r="J53" i="13"/>
  <c r="H53" i="13"/>
  <c r="J52" i="13"/>
  <c r="H52" i="13"/>
  <c r="L51" i="13"/>
  <c r="J51" i="13"/>
  <c r="H51" i="13"/>
  <c r="J50" i="13"/>
  <c r="H50" i="13"/>
  <c r="N47" i="13"/>
  <c r="J46" i="13"/>
  <c r="H46" i="13"/>
  <c r="J45" i="13"/>
  <c r="H45" i="13"/>
  <c r="J44" i="13"/>
  <c r="I44" i="13"/>
  <c r="J43" i="13"/>
  <c r="H43" i="13"/>
  <c r="J42" i="13"/>
  <c r="I42" i="13"/>
  <c r="J41" i="13"/>
  <c r="H41" i="13"/>
  <c r="J40" i="13"/>
  <c r="I40" i="13"/>
  <c r="J39" i="13"/>
  <c r="I39" i="13"/>
  <c r="J38" i="13"/>
  <c r="H38" i="13"/>
  <c r="L37" i="13"/>
  <c r="J37" i="13"/>
  <c r="I37" i="13"/>
  <c r="J36" i="13"/>
  <c r="H36" i="13"/>
  <c r="L35" i="13"/>
  <c r="J35" i="13"/>
  <c r="I35" i="13"/>
  <c r="J34" i="13"/>
  <c r="H34" i="13"/>
  <c r="J33" i="13"/>
  <c r="I33" i="13"/>
  <c r="J32" i="13"/>
  <c r="H32" i="13"/>
  <c r="J31" i="13"/>
  <c r="H31" i="13"/>
  <c r="L30" i="13"/>
  <c r="J30" i="13"/>
  <c r="I30" i="13"/>
  <c r="J29" i="13"/>
  <c r="H29" i="13"/>
  <c r="L28" i="13"/>
  <c r="J28" i="13"/>
  <c r="I28" i="13"/>
  <c r="J27" i="13"/>
  <c r="H27" i="13"/>
  <c r="J26" i="13"/>
  <c r="I26" i="13"/>
  <c r="J25" i="13"/>
  <c r="H25" i="13"/>
  <c r="J24" i="13"/>
  <c r="I24" i="13"/>
  <c r="J23" i="13"/>
  <c r="H23" i="13"/>
  <c r="J22" i="13"/>
  <c r="I22" i="13"/>
  <c r="J21" i="13"/>
  <c r="H21" i="13"/>
  <c r="J20" i="13"/>
  <c r="I20" i="13"/>
  <c r="J19" i="13"/>
  <c r="H19" i="13"/>
  <c r="J17" i="13"/>
  <c r="H17" i="13"/>
  <c r="J16" i="13"/>
  <c r="H16" i="13"/>
  <c r="J15" i="13"/>
  <c r="I15" i="13"/>
  <c r="J14" i="13"/>
  <c r="H14" i="13"/>
  <c r="G13" i="12"/>
  <c r="G12" i="12"/>
  <c r="B8" i="12"/>
  <c r="R49" i="11"/>
  <c r="K45" i="11"/>
  <c r="R44" i="11"/>
  <c r="J44" i="11"/>
  <c r="P42" i="11"/>
  <c r="P41" i="11"/>
  <c r="P40" i="11"/>
  <c r="P39" i="11"/>
  <c r="P38" i="11"/>
  <c r="R35" i="11"/>
  <c r="J35" i="11"/>
  <c r="E35" i="11"/>
  <c r="N53" i="10"/>
  <c r="F13" i="9" s="1"/>
  <c r="J52" i="10"/>
  <c r="H52" i="10"/>
  <c r="L51" i="10"/>
  <c r="J51" i="10"/>
  <c r="I51" i="10"/>
  <c r="L50" i="10"/>
  <c r="J50" i="10"/>
  <c r="I50" i="10"/>
  <c r="J49" i="10"/>
  <c r="H49" i="10"/>
  <c r="J48" i="10"/>
  <c r="H48" i="10"/>
  <c r="J47" i="10"/>
  <c r="H47" i="10"/>
  <c r="L46" i="10"/>
  <c r="J46" i="10"/>
  <c r="I46" i="10"/>
  <c r="J45" i="10"/>
  <c r="H45" i="10"/>
  <c r="N42" i="10"/>
  <c r="J41" i="10"/>
  <c r="H41" i="10"/>
  <c r="J40" i="10"/>
  <c r="I40" i="10"/>
  <c r="J39" i="10"/>
  <c r="H39" i="10"/>
  <c r="J38" i="10"/>
  <c r="I38" i="10"/>
  <c r="J37" i="10"/>
  <c r="H37" i="10"/>
  <c r="J36" i="10"/>
  <c r="I36" i="10"/>
  <c r="J35" i="10"/>
  <c r="H35" i="10"/>
  <c r="J34" i="10"/>
  <c r="I34" i="10"/>
  <c r="J33" i="10"/>
  <c r="H33" i="10"/>
  <c r="L32" i="10"/>
  <c r="J32" i="10"/>
  <c r="I32" i="10"/>
  <c r="J31" i="10"/>
  <c r="H31" i="10"/>
  <c r="L30" i="10"/>
  <c r="J30" i="10"/>
  <c r="I30" i="10"/>
  <c r="J29" i="10"/>
  <c r="H29" i="10"/>
  <c r="L28" i="10"/>
  <c r="J28" i="10"/>
  <c r="I28" i="10"/>
  <c r="J27" i="10"/>
  <c r="H27" i="10"/>
  <c r="J26" i="10"/>
  <c r="I26" i="10"/>
  <c r="J25" i="10"/>
  <c r="H25" i="10"/>
  <c r="J24" i="10"/>
  <c r="I24" i="10"/>
  <c r="J23" i="10"/>
  <c r="H23" i="10"/>
  <c r="J22" i="10"/>
  <c r="I22" i="10"/>
  <c r="J21" i="10"/>
  <c r="H21" i="10"/>
  <c r="J20" i="10"/>
  <c r="H20" i="10"/>
  <c r="J19" i="10"/>
  <c r="H19" i="10"/>
  <c r="J18" i="10"/>
  <c r="H18" i="10"/>
  <c r="J17" i="10"/>
  <c r="I17" i="10"/>
  <c r="J16" i="10"/>
  <c r="H16" i="10"/>
  <c r="J15" i="10"/>
  <c r="I15" i="10"/>
  <c r="J14" i="10"/>
  <c r="H14" i="10"/>
  <c r="F12" i="9"/>
  <c r="B8" i="9"/>
  <c r="E40" i="8"/>
  <c r="E40" i="4" s="1"/>
  <c r="E38" i="8"/>
  <c r="H14" i="7"/>
  <c r="R49" i="8"/>
  <c r="K45" i="8"/>
  <c r="R44" i="8"/>
  <c r="J44" i="8"/>
  <c r="P42" i="8"/>
  <c r="P41" i="8"/>
  <c r="P40" i="8"/>
  <c r="P39" i="8"/>
  <c r="P38" i="8"/>
  <c r="R35" i="8"/>
  <c r="J35" i="8"/>
  <c r="E35" i="8"/>
  <c r="G25" i="7"/>
  <c r="G22" i="7"/>
  <c r="E22" i="5"/>
  <c r="D22" i="5"/>
  <c r="E21" i="5"/>
  <c r="D21" i="5"/>
  <c r="E19" i="5"/>
  <c r="D19" i="5"/>
  <c r="E18" i="5"/>
  <c r="D18" i="5"/>
  <c r="E17" i="5"/>
  <c r="D17" i="5"/>
  <c r="E16" i="5"/>
  <c r="D16" i="5"/>
  <c r="E15" i="5"/>
  <c r="D15" i="5"/>
  <c r="E14" i="5"/>
  <c r="D14" i="5"/>
  <c r="B9" i="5"/>
  <c r="B7" i="5"/>
  <c r="B5" i="5"/>
  <c r="B4" i="5"/>
  <c r="B2" i="5"/>
  <c r="R49" i="4"/>
  <c r="K45" i="4"/>
  <c r="R44" i="4"/>
  <c r="J44" i="4"/>
  <c r="P42" i="4"/>
  <c r="P41" i="4"/>
  <c r="P40" i="4"/>
  <c r="P39" i="4"/>
  <c r="P38" i="4"/>
  <c r="R35" i="4"/>
  <c r="J35" i="4"/>
  <c r="E35" i="4"/>
  <c r="B20" i="2"/>
  <c r="B23" i="2"/>
  <c r="B22" i="2"/>
  <c r="B21" i="2"/>
  <c r="E9" i="3"/>
  <c r="C2" i="3"/>
  <c r="B9" i="2"/>
  <c r="I74" i="3"/>
  <c r="I73" i="3" s="1"/>
  <c r="C23" i="2" s="1"/>
  <c r="I72" i="3"/>
  <c r="I71" i="3"/>
  <c r="I70" i="3"/>
  <c r="I41" i="3"/>
  <c r="I40" i="3"/>
  <c r="I39" i="3"/>
  <c r="I38" i="3"/>
  <c r="I36" i="3"/>
  <c r="I35" i="3"/>
  <c r="I33" i="3"/>
  <c r="I32" i="3"/>
  <c r="I31" i="3"/>
  <c r="I30" i="3"/>
  <c r="I28" i="3"/>
  <c r="I27" i="3"/>
  <c r="I24" i="3"/>
  <c r="I19" i="3"/>
  <c r="I18" i="3"/>
  <c r="I17" i="3"/>
  <c r="I16" i="3"/>
  <c r="G26" i="3"/>
  <c r="I26" i="3" s="1"/>
  <c r="D19" i="2"/>
  <c r="G20" i="3"/>
  <c r="G21" i="3" s="1"/>
  <c r="I21" i="3" s="1"/>
  <c r="E35" i="1"/>
  <c r="J35" i="1"/>
  <c r="R35" i="1"/>
  <c r="P38" i="1"/>
  <c r="P39" i="1"/>
  <c r="P40" i="1"/>
  <c r="P41" i="1"/>
  <c r="P42" i="1"/>
  <c r="J44" i="1"/>
  <c r="R44" i="1"/>
  <c r="K45" i="1"/>
  <c r="R49" i="1"/>
  <c r="B2" i="2"/>
  <c r="B4" i="2"/>
  <c r="B5" i="2"/>
  <c r="B7" i="2"/>
  <c r="A14" i="2"/>
  <c r="B14" i="2"/>
  <c r="D17" i="2"/>
  <c r="D18" i="2"/>
  <c r="D21" i="2"/>
  <c r="D22" i="2"/>
  <c r="D23" i="2"/>
  <c r="D24" i="2"/>
  <c r="E17" i="2"/>
  <c r="E18" i="2"/>
  <c r="E19" i="2"/>
  <c r="E21" i="2"/>
  <c r="E22" i="2"/>
  <c r="E23" i="2"/>
  <c r="E24" i="2"/>
  <c r="B15" i="2"/>
  <c r="B16" i="2"/>
  <c r="B17" i="2"/>
  <c r="B18" i="2"/>
  <c r="B19" i="2"/>
  <c r="C5" i="3"/>
  <c r="D16" i="2"/>
  <c r="E16" i="2"/>
  <c r="G14" i="12" l="1"/>
  <c r="L53" i="10"/>
  <c r="E13" i="9" s="1"/>
  <c r="I53" i="10"/>
  <c r="C13" i="9" s="1"/>
  <c r="I42" i="3"/>
  <c r="C20" i="2" s="1"/>
  <c r="H42" i="10"/>
  <c r="B12" i="9" s="1"/>
  <c r="H53" i="10"/>
  <c r="B13" i="9" s="1"/>
  <c r="H59" i="13"/>
  <c r="B13" i="12" s="1"/>
  <c r="J59" i="13"/>
  <c r="E59" i="13" s="1"/>
  <c r="L47" i="13"/>
  <c r="E12" i="12" s="1"/>
  <c r="I47" i="13"/>
  <c r="C12" i="12" s="1"/>
  <c r="H47" i="13"/>
  <c r="N61" i="13"/>
  <c r="F14" i="12" s="1"/>
  <c r="J47" i="13"/>
  <c r="L59" i="13"/>
  <c r="E13" i="12" s="1"/>
  <c r="N63" i="13"/>
  <c r="F17" i="12" s="1"/>
  <c r="F12" i="12"/>
  <c r="J53" i="10"/>
  <c r="D13" i="9" s="1"/>
  <c r="I42" i="10"/>
  <c r="I55" i="10" s="1"/>
  <c r="L42" i="10"/>
  <c r="E12" i="9" s="1"/>
  <c r="J42" i="10"/>
  <c r="D12" i="9" s="1"/>
  <c r="N55" i="10"/>
  <c r="F14" i="9" s="1"/>
  <c r="E44" i="8"/>
  <c r="R47" i="8" s="1"/>
  <c r="C16" i="5" s="1"/>
  <c r="H22" i="7"/>
  <c r="H26" i="7" s="1"/>
  <c r="H37" i="7"/>
  <c r="H38" i="7" s="1"/>
  <c r="G14" i="7"/>
  <c r="G26" i="7" s="1"/>
  <c r="G37" i="7"/>
  <c r="G38" i="7" s="1"/>
  <c r="I20" i="3"/>
  <c r="I34" i="3"/>
  <c r="C18" i="2" s="1"/>
  <c r="I25" i="3"/>
  <c r="C16" i="2" s="1"/>
  <c r="I54" i="3"/>
  <c r="C22" i="2" s="1"/>
  <c r="I29" i="3"/>
  <c r="C17" i="2" s="1"/>
  <c r="I37" i="3"/>
  <c r="C19" i="2" s="1"/>
  <c r="G22" i="3"/>
  <c r="I22" i="3" s="1"/>
  <c r="L55" i="10" l="1"/>
  <c r="J55" i="10"/>
  <c r="O48" i="8"/>
  <c r="R48" i="8" s="1"/>
  <c r="R50" i="8" s="1"/>
  <c r="H61" i="13"/>
  <c r="B14" i="12" s="1"/>
  <c r="B12" i="12"/>
  <c r="I61" i="13"/>
  <c r="I63" i="13" s="1"/>
  <c r="C17" i="12" s="1"/>
  <c r="E42" i="14" s="1"/>
  <c r="E42" i="10"/>
  <c r="H55" i="10"/>
  <c r="H57" i="10" s="1"/>
  <c r="B17" i="9" s="1"/>
  <c r="E43" i="11" s="1"/>
  <c r="H39" i="7"/>
  <c r="E53" i="10"/>
  <c r="J61" i="13"/>
  <c r="J63" i="13" s="1"/>
  <c r="D13" i="12"/>
  <c r="N57" i="10"/>
  <c r="F17" i="9" s="1"/>
  <c r="L61" i="13"/>
  <c r="L63" i="13" s="1"/>
  <c r="E17" i="12" s="1"/>
  <c r="E47" i="13"/>
  <c r="D12" i="12"/>
  <c r="E14" i="12"/>
  <c r="C12" i="9"/>
  <c r="I57" i="10"/>
  <c r="C17" i="9" s="1"/>
  <c r="E42" i="11" s="1"/>
  <c r="C14" i="9"/>
  <c r="D14" i="9"/>
  <c r="J57" i="10"/>
  <c r="E55" i="10"/>
  <c r="E14" i="9"/>
  <c r="L57" i="10"/>
  <c r="E17" i="9" s="1"/>
  <c r="G39" i="7"/>
  <c r="G23" i="3"/>
  <c r="I23" i="3" s="1"/>
  <c r="H63" i="13" l="1"/>
  <c r="B17" i="12" s="1"/>
  <c r="E43" i="14" s="1"/>
  <c r="B14" i="9"/>
  <c r="E44" i="14"/>
  <c r="R47" i="14" s="1"/>
  <c r="C18" i="5" s="1"/>
  <c r="E61" i="13"/>
  <c r="C14" i="12"/>
  <c r="E42" i="4"/>
  <c r="D14" i="12"/>
  <c r="E44" i="11"/>
  <c r="R47" i="11" s="1"/>
  <c r="E43" i="4"/>
  <c r="D17" i="12"/>
  <c r="E63" i="13"/>
  <c r="E57" i="10"/>
  <c r="D17" i="9"/>
  <c r="I15" i="3"/>
  <c r="C15" i="2" s="1"/>
  <c r="C25" i="2" s="1"/>
  <c r="O48" i="14" l="1"/>
  <c r="R48" i="14" s="1"/>
  <c r="R50" i="14" s="1"/>
  <c r="C17" i="5"/>
  <c r="O48" i="11"/>
  <c r="R48" i="11" s="1"/>
  <c r="R50" i="11" s="1"/>
  <c r="I14" i="3"/>
  <c r="C14" i="2" s="1"/>
  <c r="I76" i="3"/>
  <c r="E38" i="1" s="1"/>
  <c r="E38" i="4" s="1"/>
  <c r="E44" i="4" s="1"/>
  <c r="R47" i="4" s="1"/>
  <c r="D15" i="2"/>
  <c r="E15" i="2"/>
  <c r="O48" i="4" l="1"/>
  <c r="R48" i="4" s="1"/>
  <c r="R50" i="4" s="1"/>
  <c r="D25" i="2"/>
  <c r="D14" i="2"/>
  <c r="E44" i="1"/>
  <c r="R47" i="1" s="1"/>
  <c r="C15" i="5" s="1"/>
  <c r="C22" i="5" s="1"/>
  <c r="E25" i="2"/>
  <c r="E14" i="2"/>
  <c r="O48" i="1" l="1"/>
  <c r="R48" i="1" s="1"/>
  <c r="R50" i="1" s="1"/>
</calcChain>
</file>

<file path=xl/sharedStrings.xml><?xml version="1.0" encoding="utf-8"?>
<sst xmlns="http://schemas.openxmlformats.org/spreadsheetml/2006/main" count="1642" uniqueCount="490">
  <si>
    <t>KRYCÍ LIST ROZPOČTU</t>
  </si>
  <si>
    <t>Názov stavby</t>
  </si>
  <si>
    <t>JKSO</t>
  </si>
  <si>
    <t xml:space="preserve"> </t>
  </si>
  <si>
    <t>Kód stavby</t>
  </si>
  <si>
    <t>169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</si>
  <si>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</si>
  <si>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</si>
  <si>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</si>
  <si>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</si>
  <si>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</si>
  <si>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</si>
  <si>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</si>
  <si>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</si>
  <si>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</si>
  <si>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</si>
  <si>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</si>
  <si>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</si>
  <si>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</si>
  <si>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</si>
  <si>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</si>
  <si>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</si>
  <si>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</si>
  <si>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</si>
  <si>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</si>
  <si>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</si>
  <si>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</si>
  <si>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</si>
  <si>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</si>
  <si>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</si>
  <si>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</si>
  <si>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</si>
  <si>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</si>
  <si>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</si>
  <si>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</si>
  <si>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</si>
  <si>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</si>
  <si>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</si>
  <si>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</si>
  <si>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</si>
  <si>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</si>
  <si>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</si>
  <si>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</si>
  <si>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</si>
  <si>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</si>
  <si>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</si>
  <si>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</si>
  <si>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</si>
  <si>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</si>
  <si>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</si>
  <si>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</si>
  <si>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</si>
  <si>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</si>
  <si>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</si>
  <si>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</si>
  <si>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</si>
  <si>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</si>
  <si>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</si>
  <si>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</si>
  <si>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</si>
  <si>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</si>
  <si>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</si>
  <si>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</si>
  <si>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</si>
  <si>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</si>
  <si>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</si>
  <si>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</si>
  <si>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</si>
  <si>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</si>
  <si>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</si>
  <si>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</si>
  <si>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</si>
  <si>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</si>
  <si>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</si>
  <si>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</si>
  <si>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</si>
  <si>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</si>
  <si>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</si>
  <si>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</si>
  <si>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</si>
  <si>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</si>
  <si>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</si>
  <si>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</si>
  <si>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</si>
  <si>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</si>
  <si>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</si>
  <si>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</si>
  <si>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</si>
  <si>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</si>
  <si>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</si>
  <si>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</si>
  <si>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</si>
  <si>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</si>
  <si>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</si>
  <si>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Práce a dodávky HSV</t>
  </si>
  <si>
    <t>1</t>
  </si>
  <si>
    <t>Zemné práce</t>
  </si>
  <si>
    <t>K</t>
  </si>
  <si>
    <t>001</t>
  </si>
  <si>
    <t>2</t>
  </si>
  <si>
    <t>5</t>
  </si>
  <si>
    <t>221</t>
  </si>
  <si>
    <t>m2</t>
  </si>
  <si>
    <t>8</t>
  </si>
  <si>
    <t>m</t>
  </si>
  <si>
    <t>9</t>
  </si>
  <si>
    <t>122201102</t>
  </si>
  <si>
    <t>m3</t>
  </si>
  <si>
    <t>131201201</t>
  </si>
  <si>
    <t>132201101</t>
  </si>
  <si>
    <t>162701105</t>
  </si>
  <si>
    <t>Vodorovné premiestnenie výkopku tr.1-4 do 10000 m</t>
  </si>
  <si>
    <t>167101102</t>
  </si>
  <si>
    <t>Nakladanie neuľahnutého výkopku z hornín tr.1-4 nad 100 do 1000 m3</t>
  </si>
  <si>
    <t>171201202</t>
  </si>
  <si>
    <t>Uloženie sypaniny na skládky nad 100 do 1000 m3</t>
  </si>
  <si>
    <t>171209002</t>
  </si>
  <si>
    <t>Poplatok za skladovanie - zemina a kamenivo (17 05) ostatné</t>
  </si>
  <si>
    <t>t</t>
  </si>
  <si>
    <t>175101000</t>
  </si>
  <si>
    <t>M</t>
  </si>
  <si>
    <t>MAT</t>
  </si>
  <si>
    <t>Zakladanie</t>
  </si>
  <si>
    <t>002</t>
  </si>
  <si>
    <t>211521111.1</t>
  </si>
  <si>
    <t>211971121</t>
  </si>
  <si>
    <t>6936651000.1</t>
  </si>
  <si>
    <t>Komunikácie</t>
  </si>
  <si>
    <t>564721111.3</t>
  </si>
  <si>
    <t>564721111</t>
  </si>
  <si>
    <t>Rúrové vedenie</t>
  </si>
  <si>
    <t>311</t>
  </si>
  <si>
    <t>871219111</t>
  </si>
  <si>
    <t>2861121630.2</t>
  </si>
  <si>
    <t>PK</t>
  </si>
  <si>
    <t>Ostatné konštrukcie a práce-búranie</t>
  </si>
  <si>
    <t>916561111</t>
  </si>
  <si>
    <t>5921745000</t>
  </si>
  <si>
    <t>D990</t>
  </si>
  <si>
    <t>Ostatné investičné náklady</t>
  </si>
  <si>
    <t>kpl</t>
  </si>
  <si>
    <t>T000000101T</t>
  </si>
  <si>
    <t>Náklady na vytýčenie stavby</t>
  </si>
  <si>
    <t>Výkop ryhy do šírky 600 mm v horn.3 do 100 m3(drenáž)</t>
  </si>
  <si>
    <t xml:space="preserve">Zhotoviteľ: </t>
  </si>
  <si>
    <t>Terénne zapravenie sypaninou z vhodných hornín 1 až 4 so zasiatím trávneho semena</t>
  </si>
  <si>
    <t>Výkop ryhy do šírky 600 mm v horn.3 do 100 m3(obrubníky)</t>
  </si>
  <si>
    <t>Podklad  z kameniva  drveného veľ. 32-63 mm tr.A s rozprestretím a zhutn.hr.150 mm</t>
  </si>
  <si>
    <t>T03</t>
  </si>
  <si>
    <t>Pružná podkladná vrstva</t>
  </si>
  <si>
    <t>TEN000012T09.1</t>
  </si>
  <si>
    <t xml:space="preserve">T10 </t>
  </si>
  <si>
    <t>Umelé povrchy</t>
  </si>
  <si>
    <t>TEN00040.2</t>
  </si>
  <si>
    <t>2)  Požadované environmentálne vlastnosti podľa DIN 18035-6 pre životné prostredie    
DOC – max 10    
Olovo (Pb)  - max 0,01mg/l    
Kadmium (Cd) – max 0,001 mg/l    
Chróm total (Cr) -  max0,01 mg/l    
Chróm VI (CrVI) – max0,01 mg/l    
Ortuť (Hg) – max 0,001 mg/l    
Zinok (Zn) – max 1 mg/l    
Selen (Sn) – max 0,01 mg/l    
Zápach – bez zápachu</t>
  </si>
  <si>
    <t>TEN00005</t>
  </si>
  <si>
    <t>Čiarovanie na tartan-polyuretánová farba,čiary š.50mm</t>
  </si>
  <si>
    <t>TEN00000</t>
  </si>
  <si>
    <t>Ostatné náklady na presun a manipuláciu s materiál.</t>
  </si>
  <si>
    <t xml:space="preserve">Tento typ povrchu „Spray coat“ je tvorený základnou vrstvou čierneho gumového granulátu SBR frakce 1-3 mm spojeného polyuretanovým pojivom, ktorá se kladie v priemernej hr. 10mm. Zmes sa mieša na mieste stavby a nanáša se špeciálnym k tomu určeným finišerom na celú plochu, čím vytvára monolitický, bezšpárový a vodopriepustný celok. Na túto vrstvu se vykonáva nástrek hr. 3mm z jemného gumového granulátu EPDM frakce 0,5-1,5 mm a EPDM prach spôsobujúceho zdrsnenie a protišmikový efekt. Celková hr. povrchu je teda 13mm. Tento povrch je určený špeciálne pre atletiku.
Umelý povrch bude červený a musí mať platný certifikát medzinárodnej atletickej federácie IAAF. Čiarovanie jednotlivých dráh na ovále a základných handicapov bude  bielou farbou, ostatné handicapy budú v rozdielnych farebných odtieňoch.
1) Požadované technické vlastnosti:
a)Podľa IAAF špecifikácie    
Útlm dopadu – min 35%    
Vertikálna deformácia – min 1,5 mm    
Klzkosť – min 0,5    
Vodopriepustnosť – 0,052cm/s    
Pevnosť v ťahu – min 0,6 N/mm2    
Preťaženie – min 70%    
b) Podľa špecifikácie DIN V 18035-6    
Štandartná deformácia – min 0,6 mm    
Odporové opotrebenie – max. 1 mm    
Odolnost pri použití tretier – trieda 1    
c) Klasifikácia podľa ASTM F 2157-08    
Trieda 1 (najvyššia možná klasifikácia)    
</t>
  </si>
  <si>
    <t>Pružná podkladná vrstva-Penetrácia</t>
  </si>
  <si>
    <t>Penetrácia 0,3kg/m2</t>
  </si>
  <si>
    <t>Ukladanie drenážneho potrubia bez výkop. systémom z flexibilného PVC bez obsypu</t>
  </si>
  <si>
    <t>5893281700</t>
  </si>
  <si>
    <t>Betón C 16/20, (pre osadenie obrubníkov)</t>
  </si>
  <si>
    <t>Geotextílie  200g/m2 , 50m vrátane doskočiska</t>
  </si>
  <si>
    <t>Zhotov. oplášt. výplne z geotext. v ryhe alebo v záreze pri rozvinutej šírke oplášt. od 0 do 2,5 m vrátane doskočiska</t>
  </si>
  <si>
    <t>T</t>
  </si>
  <si>
    <t>TARTAN striekaný priepustný pre bežecké dráhy hr.10+3 mm vrátane rozbežiska pre skok do diaľky</t>
  </si>
  <si>
    <t>Osadenie  obrubníka betón, do lôžka z bet. pros. tr. C 10/12,5 s bočnou oporou vrátane dodávky betónu</t>
  </si>
  <si>
    <t>Podklad  z kameniva drveného veľ. 0-22  mm tr.A s rozprestretím a zhutn.hr.100 mm</t>
  </si>
  <si>
    <t>Výkop zapaženej jamy v hornine 3, do 100 m3(vsakovacie jamy)</t>
  </si>
  <si>
    <t xml:space="preserve">Výplň odvodňovacieho rebra alebo trativodu do rýh kamenivom hrubým drveným frakcie 16-32 alebo riečne kamenivo vrátane dodávky kameniva-vrátane vsakovacej šachty </t>
  </si>
  <si>
    <t>Obrubník betónový  š.- 80mm,rozmer: 80x250x1000-pre atl.rovinku</t>
  </si>
  <si>
    <t>Podklad  z kameniva  drveného veľ. 0-22 mm tr.A s rozprestretím a zhutn.hr.100 mm,</t>
  </si>
  <si>
    <t>Obec Kúty</t>
  </si>
  <si>
    <t>Odkopávka a prekopávka nezapažená v hornine 3,nad 100 do 1000 m3</t>
  </si>
  <si>
    <t>Obrubník betónový  š.- 50mm,rozmer: 50x200x950-pre doskočisko</t>
  </si>
  <si>
    <t>D+M odrazová doska pre skok do diaľky</t>
  </si>
  <si>
    <t xml:space="preserve">Drenážna rúrka  perforovaná , DN 65-100 mm , </t>
  </si>
  <si>
    <t>Obnova bežeckej dráhy v obci Kúty</t>
  </si>
  <si>
    <t>Ing. Vladimír Kmeť</t>
  </si>
  <si>
    <t>obec Kúty</t>
  </si>
  <si>
    <t>Odberateľ: Obec Kúty</t>
  </si>
  <si>
    <t xml:space="preserve">Dodávateľ: </t>
  </si>
  <si>
    <t xml:space="preserve">Dátum : </t>
  </si>
  <si>
    <t>Popis položky, stavebného dielu, remesla</t>
  </si>
  <si>
    <t>Konštrukcie</t>
  </si>
  <si>
    <t>Špecifikovaný</t>
  </si>
  <si>
    <t>Spolu</t>
  </si>
  <si>
    <t>bez DPH</t>
  </si>
  <si>
    <t>materiál</t>
  </si>
  <si>
    <t>Za rozpočet celkom</t>
  </si>
  <si>
    <t>Odberateľ : Obec Kúty</t>
  </si>
  <si>
    <t>Stavba : OPLOTENIE  AREÁLU TJ</t>
  </si>
  <si>
    <t>Prehľad rozpočtových nákladov v EUR</t>
  </si>
  <si>
    <t>pol.č.</t>
  </si>
  <si>
    <t>názov</t>
  </si>
  <si>
    <t>výmera</t>
  </si>
  <si>
    <t>merná jednotka</t>
  </si>
  <si>
    <t>jednotková cena</t>
  </si>
  <si>
    <t>montáž spolu</t>
  </si>
  <si>
    <t>dodávka spolu</t>
  </si>
  <si>
    <t>PRÁCE A DODÁVKY HSV</t>
  </si>
  <si>
    <t>1- ZEMNÉ PRÁCE</t>
  </si>
  <si>
    <t>1.</t>
  </si>
  <si>
    <t>Výkop jám ručne tr.3</t>
  </si>
  <si>
    <t>2.</t>
  </si>
  <si>
    <t>Príplatok za lepivosť tr.3</t>
  </si>
  <si>
    <t>3.</t>
  </si>
  <si>
    <t>Vodorovné premiestnenie do 50 m</t>
  </si>
  <si>
    <t>4.</t>
  </si>
  <si>
    <t>Násyp nezhutnený</t>
  </si>
  <si>
    <t>1- ZEMNÉ PRÁCE spolu :</t>
  </si>
  <si>
    <t>3- ZVISLÉ A KOMPLETNÉ KONŠTRUKCIE</t>
  </si>
  <si>
    <t>5.</t>
  </si>
  <si>
    <t>Osádzanie stĺpikov v.2,6 m so zabetónovaním</t>
  </si>
  <si>
    <t>ks</t>
  </si>
  <si>
    <t>6.</t>
  </si>
  <si>
    <t xml:space="preserve">Stĺpik  dĺ. 2,50 m </t>
  </si>
  <si>
    <t>7.</t>
  </si>
  <si>
    <t>Vzpera dl. 2,165  m</t>
  </si>
  <si>
    <t>8.</t>
  </si>
  <si>
    <t>Pletivo výšky 2,0 m, pozinkované</t>
  </si>
  <si>
    <t>bal</t>
  </si>
  <si>
    <t>9.</t>
  </si>
  <si>
    <t>Podhrabová doska 20/249</t>
  </si>
  <si>
    <t>10.</t>
  </si>
  <si>
    <t>Držiak podhrabovej dosky</t>
  </si>
  <si>
    <t>3- ZVISLÉ A KOMPLETNÉ KONŠTRUKCIE spolu :</t>
  </si>
  <si>
    <t>9- OSTATNÉ KONŠTRUKCIE  A PRÁCE</t>
  </si>
  <si>
    <t>11.</t>
  </si>
  <si>
    <t>Presun hmôt</t>
  </si>
  <si>
    <t>9 - OSTATNÉ KONŠTRUKCIE A PRÁCE spolu :</t>
  </si>
  <si>
    <t>PRÁCE A DODÁVKY HSV spolu:</t>
  </si>
  <si>
    <t>PRÁCE A DODÁVKY PSV</t>
  </si>
  <si>
    <t>76- KONŠTRUKCIE</t>
  </si>
  <si>
    <t>12.</t>
  </si>
  <si>
    <t>Montáž pletiva výšky  do 2,0 m</t>
  </si>
  <si>
    <t>13.</t>
  </si>
  <si>
    <t>Montáž napínacieho drôtu</t>
  </si>
  <si>
    <t>14.</t>
  </si>
  <si>
    <t>Drôt napínací</t>
  </si>
  <si>
    <t>15.</t>
  </si>
  <si>
    <t>Priháčkovanie pletiva k napínaciemu drôtu</t>
  </si>
  <si>
    <t>16.</t>
  </si>
  <si>
    <t>Viazací drôt pozinkovaný - 50 m</t>
  </si>
  <si>
    <t>17.</t>
  </si>
  <si>
    <t>Montáž bránky výšky 2,0 m</t>
  </si>
  <si>
    <t>18.</t>
  </si>
  <si>
    <t>Bránka 2,0 m</t>
  </si>
  <si>
    <t>19.</t>
  </si>
  <si>
    <t>76 - KONŠTRUKCIE spolu :</t>
  </si>
  <si>
    <t>PRÁCE A DODÁVKY PSV spolu :</t>
  </si>
  <si>
    <t xml:space="preserve">ZA ROZPOČET bez DPH: </t>
  </si>
  <si>
    <t xml:space="preserve"> Stavba : OPLOTENIE TJ</t>
  </si>
  <si>
    <t>Oplotenie areálu TJ</t>
  </si>
  <si>
    <t>Osvetlenie atletickej dráhy</t>
  </si>
  <si>
    <t>Osvetlenie ihriska</t>
  </si>
  <si>
    <t xml:space="preserve">Odberateľ: </t>
  </si>
  <si>
    <t xml:space="preserve">Spracoval:                                         </t>
  </si>
  <si>
    <t>V module</t>
  </si>
  <si>
    <t>Hlavička1</t>
  </si>
  <si>
    <t>Mena</t>
  </si>
  <si>
    <t>Hlavička2</t>
  </si>
  <si>
    <t>Obdobie</t>
  </si>
  <si>
    <t xml:space="preserve">Projektant: Marián Dimmel </t>
  </si>
  <si>
    <t>Rozpočet</t>
  </si>
  <si>
    <t>Rekapitulácia rozpočtu v</t>
  </si>
  <si>
    <t>Čerpanie</t>
  </si>
  <si>
    <t>Rekapitulácia splátky v</t>
  </si>
  <si>
    <t>za obdobie</t>
  </si>
  <si>
    <t>Mesiac 2011</t>
  </si>
  <si>
    <t>VK</t>
  </si>
  <si>
    <t>Rekapitulácia výrobnej kalkulácie v</t>
  </si>
  <si>
    <t>Stavba :  Osvetlenie ihriska</t>
  </si>
  <si>
    <t>VF</t>
  </si>
  <si>
    <t>Ing. Pálka  Pavol</t>
  </si>
  <si>
    <t>Hmotnosť v tonách</t>
  </si>
  <si>
    <t>Suť v tonách</t>
  </si>
  <si>
    <t>Nh</t>
  </si>
  <si>
    <t>M21 - 155 Elektromontáže</t>
  </si>
  <si>
    <t>M46 - 202 Zemné práce pri ext. montážach</t>
  </si>
  <si>
    <t xml:space="preserve">PRÁCE A DODÁVKY M  spolu: </t>
  </si>
  <si>
    <t>Prehľad rozpočtových nákladov v</t>
  </si>
  <si>
    <t>Súpis vykonaných prác a dodávok v</t>
  </si>
  <si>
    <t>Prehľad kalkulovaných nákladov v</t>
  </si>
  <si>
    <t>Por.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</si>
  <si>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</si>
  <si>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</si>
  <si>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</si>
  <si>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</si>
  <si>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</si>
  <si>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</si>
  <si>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</si>
  <si>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</si>
  <si>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</si>
  <si>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</si>
  <si>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</si>
  <si>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</si>
  <si>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</si>
  <si>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</si>
  <si>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</si>
  <si>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jednotka</t>
  </si>
  <si>
    <t>cena</t>
  </si>
  <si>
    <t>a práce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</si>
  <si>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</si>
  <si>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</si>
  <si>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</si>
  <si>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</si>
  <si>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</si>
  <si>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</si>
  <si>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</si>
  <si>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</si>
  <si>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M</t>
  </si>
  <si>
    <t>921</t>
  </si>
  <si>
    <t xml:space="preserve">21001-0102   </t>
  </si>
  <si>
    <t>Montáž el-inšt lišty (plast) vrátane spojok, ohybov, rohov, bez krabíc, šírka nad 20 do 40mm</t>
  </si>
  <si>
    <t xml:space="preserve">                    </t>
  </si>
  <si>
    <t>45.31.1*</t>
  </si>
  <si>
    <t xml:space="preserve">345 710I004  </t>
  </si>
  <si>
    <t>Lišta el-inšt PVC minižľab 032582 : MIK 16/25, biely</t>
  </si>
  <si>
    <t>31.20.27</t>
  </si>
  <si>
    <t xml:space="preserve">21001-0301   </t>
  </si>
  <si>
    <t>Montáž krabice do muriva 1-nás KP (68) bez zapojenia, prístrojová</t>
  </si>
  <si>
    <t>kus</t>
  </si>
  <si>
    <t xml:space="preserve">345 600A000  </t>
  </si>
  <si>
    <t>Krabica KP prístrojová 1-nás : 1055-41 (D68x44) zvisle aj vodorovne max 5 krabíc</t>
  </si>
  <si>
    <t xml:space="preserve">21010-0001   </t>
  </si>
  <si>
    <t>Ukončenie vodiča v rozvádzači, zapojenie do 2,5 mm2</t>
  </si>
  <si>
    <t xml:space="preserve">21010-0002   </t>
  </si>
  <si>
    <t>Ukončenie vodiča v rozvádzači, zapojenie 4-6 mm2</t>
  </si>
  <si>
    <t xml:space="preserve">21010-0003   </t>
  </si>
  <si>
    <t>Ukončenie vodiča v rozvádzači, zapojenie 10-16 mm2</t>
  </si>
  <si>
    <t xml:space="preserve">21011-0041   </t>
  </si>
  <si>
    <t>Montáž, spínač zapustený IP20, rad.1</t>
  </si>
  <si>
    <t xml:space="preserve">345 300L161  </t>
  </si>
  <si>
    <t>Spínač rad.1 Valena™ : 774401, s krytom, bez rámika, biely</t>
  </si>
  <si>
    <t>31.20.25</t>
  </si>
  <si>
    <t xml:space="preserve">21012-0464   </t>
  </si>
  <si>
    <t>Montáž, istič modulový 3-pól. nad 25A</t>
  </si>
  <si>
    <t xml:space="preserve">358 5300A68  </t>
  </si>
  <si>
    <t>Istič 3-pólový - 6kA (3MD) S203 B40</t>
  </si>
  <si>
    <t>31.20.23</t>
  </si>
  <si>
    <t xml:space="preserve">21019-0002   </t>
  </si>
  <si>
    <t>Montáž rozvodnice do 50kg</t>
  </si>
  <si>
    <t xml:space="preserve">999 ROZRS1   </t>
  </si>
  <si>
    <t>Ostatný materiál a iné náklady</t>
  </si>
  <si>
    <t xml:space="preserve">21020-2017   </t>
  </si>
  <si>
    <t>Montáž, svietidlo LED reflektor - 1x zdroj (LED 600W)</t>
  </si>
  <si>
    <t xml:space="preserve">348 4M00180  </t>
  </si>
  <si>
    <t>Svietidlo  na stĺp alebo výložník  LED 600W, IP65/20</t>
  </si>
  <si>
    <t xml:space="preserve">21022-0021   </t>
  </si>
  <si>
    <t>Montáž uzemňovacieho vedenia v zemi, FeZn pás do 120mm2, vrátane prepojenia zvarom</t>
  </si>
  <si>
    <t xml:space="preserve">354 9000A34  </t>
  </si>
  <si>
    <t>Plochá uzemňovacia (FeZn) páska 30x4</t>
  </si>
  <si>
    <t>kg</t>
  </si>
  <si>
    <t>31.20.10</t>
  </si>
  <si>
    <t xml:space="preserve">t195304             </t>
  </si>
  <si>
    <t xml:space="preserve">21022-0022   </t>
  </si>
  <si>
    <t>Montáž uzemňovacieho vedenia v zemi, FeZn drôt D8-10mm, spojenie svorkami</t>
  </si>
  <si>
    <t xml:space="preserve">354 9000A01  </t>
  </si>
  <si>
    <t>Kruhový bleskozvodný (FeZn) drôt D10</t>
  </si>
  <si>
    <t xml:space="preserve">t195010             </t>
  </si>
  <si>
    <t xml:space="preserve">21022-0301   </t>
  </si>
  <si>
    <t>Montáž bleskozvodnej svorky do 2 skrutiek (SS,SP1,SR 03)</t>
  </si>
  <si>
    <t xml:space="preserve">354 9040A30  </t>
  </si>
  <si>
    <t>Svorka pripájacia (FeZn) : SP 1, pre spojenie kovových súčiastoky (2xM8)</t>
  </si>
  <si>
    <t xml:space="preserve">f613212             </t>
  </si>
  <si>
    <t xml:space="preserve">21080-0106   </t>
  </si>
  <si>
    <t>Montáž, kábel Cu 750V uložený pod omietku CYKY 3x2,5</t>
  </si>
  <si>
    <t xml:space="preserve">341 203M111  </t>
  </si>
  <si>
    <t>Kábel Cu 750V : CYKY-O 3x2,5</t>
  </si>
  <si>
    <t>31.30.13</t>
  </si>
  <si>
    <t xml:space="preserve">21080-0108   </t>
  </si>
  <si>
    <t>Montáž, kábel Cu 750V uložený pod omietku CYKY 3x6-16</t>
  </si>
  <si>
    <t xml:space="preserve">341 203M130  </t>
  </si>
  <si>
    <t>Kábel Cu 750V : CYKY-J 3x6</t>
  </si>
  <si>
    <t xml:space="preserve">21080-0114   </t>
  </si>
  <si>
    <t>Montáž, kábel Cu 750V uložený pod omietku CYKY 4x16</t>
  </si>
  <si>
    <t xml:space="preserve">341 203M250  </t>
  </si>
  <si>
    <t>Kábel Cu 750V : CYKY-J 4x16</t>
  </si>
  <si>
    <t xml:space="preserve">21329-1000   </t>
  </si>
  <si>
    <t>Spracovanie východiskovej revízie a vypracovanie správy</t>
  </si>
  <si>
    <t>hod</t>
  </si>
  <si>
    <t xml:space="preserve">M21 - 155 Elektromontáže  spolu: </t>
  </si>
  <si>
    <t>946</t>
  </si>
  <si>
    <t xml:space="preserve">46005-0023   </t>
  </si>
  <si>
    <t>Jama pre nepätkovaný stožiar, jednoduchý J, na rovine, do 13m, zemina tr.3</t>
  </si>
  <si>
    <t>45.11.21</t>
  </si>
  <si>
    <t xml:space="preserve">316 710200   </t>
  </si>
  <si>
    <t>Stožiar T-168 3T31622A 13,0 m</t>
  </si>
  <si>
    <t>28.11.22</t>
  </si>
  <si>
    <t xml:space="preserve">46020-0153   </t>
  </si>
  <si>
    <t>Káblové ryhy šírky 35, hĺbky 70 [cm], zemina tr.3</t>
  </si>
  <si>
    <t xml:space="preserve">46042-0301   </t>
  </si>
  <si>
    <t>Zriadenie kábl lôžka š.35cm, zemina, tehly v smere</t>
  </si>
  <si>
    <t>45.21.44</t>
  </si>
  <si>
    <t xml:space="preserve">46049-0012   </t>
  </si>
  <si>
    <t>Zakrytie káblov výstražnou fóliou PVC šírky 33cm</t>
  </si>
  <si>
    <t xml:space="preserve">283 141310   </t>
  </si>
  <si>
    <t>Doska PE hladká 1000x1,5 mm</t>
  </si>
  <si>
    <t>25.21.30</t>
  </si>
  <si>
    <t xml:space="preserve">595 130000   </t>
  </si>
  <si>
    <t>Tehla Liapor Li240 24x6,5x11,8</t>
  </si>
  <si>
    <t xml:space="preserve">46056-0153   </t>
  </si>
  <si>
    <t>Zásyp ryhy šírky 35, hĺbky 70 [cm], zemina tr.3</t>
  </si>
  <si>
    <t xml:space="preserve">M46 - 202 Zemné práce pri ext. montážach  spolu: </t>
  </si>
  <si>
    <t>Stavba :  Osvetlenie bežeckej dráhy</t>
  </si>
  <si>
    <t xml:space="preserve">345 710I008  </t>
  </si>
  <si>
    <t>Lišta el-inšt PVC minižľab 004864 : MIK 25/40, biely</t>
  </si>
  <si>
    <t>.</t>
  </si>
  <si>
    <t>a</t>
  </si>
  <si>
    <t xml:space="preserve">21011-0001   </t>
  </si>
  <si>
    <t>Montáž, spínač nástenný, zapustený IP20-44, rad.1</t>
  </si>
  <si>
    <t xml:space="preserve">21012-0401   </t>
  </si>
  <si>
    <t>Montáž, istič modulový 1-pól. do 25A</t>
  </si>
  <si>
    <t xml:space="preserve">358 5100E09  </t>
  </si>
  <si>
    <t>Istič 1-pólový 286519 - 6kA (1MD) PL6-10/1/B</t>
  </si>
  <si>
    <t xml:space="preserve">21013-0001   </t>
  </si>
  <si>
    <t>Montáž, stýkač modulový 1-pól, do 40A-DC</t>
  </si>
  <si>
    <t xml:space="preserve">358 58C012   </t>
  </si>
  <si>
    <t>Stýkač inštalačný 2-pól  CT 16A (2-0), cievka 230/240V (1MD)</t>
  </si>
  <si>
    <t xml:space="preserve">21020-2011   </t>
  </si>
  <si>
    <t>Montáž, svietidlo uličné, cestné - 1x zdroj (výbojka do 150W) na výložník</t>
  </si>
  <si>
    <t xml:space="preserve">348 4B0040   </t>
  </si>
  <si>
    <t>Svietidlo LED SILVA L 84W A DALI, IP 65</t>
  </si>
  <si>
    <t>31.50.33</t>
  </si>
  <si>
    <t xml:space="preserve">21020-4011   </t>
  </si>
  <si>
    <t>Montáž, stožiar osvetlovací, oceľový do 12m</t>
  </si>
  <si>
    <t xml:space="preserve">316 700E048  </t>
  </si>
  <si>
    <t>Stožiar osvetľovací, oceľový rúrový : ST 280/60, výška nad zemou 8m, vrchol D60, zinkovaný</t>
  </si>
  <si>
    <t xml:space="preserve">ST 280/60           </t>
  </si>
  <si>
    <t xml:space="preserve">21020-4103   </t>
  </si>
  <si>
    <t>Montáž, výložník oceľový 1-ramenný, váha do 35kg</t>
  </si>
  <si>
    <t xml:space="preserve">316 780E053  </t>
  </si>
  <si>
    <t>Výložník 1-ramenný oceľový : V1T-10-76, dĺžka 1,0m, osadenie D76, ukončenie D60, zinkovaný</t>
  </si>
  <si>
    <t xml:space="preserve">V1T-10-76           </t>
  </si>
  <si>
    <t xml:space="preserve">21020-4124   </t>
  </si>
  <si>
    <t>Montáž, pätka stožiarová, hliníková</t>
  </si>
  <si>
    <t xml:space="preserve">21020-4203   </t>
  </si>
  <si>
    <t>Montáž, elektrovýstroj stožiarov pre 3 svet. okruhy</t>
  </si>
  <si>
    <t xml:space="preserve">357 990D002  </t>
  </si>
  <si>
    <t>Svorkovnica stožiarová priechodzia : SS P.6.4/2, pre 2 poistky 5x20 (keramika) pre káble 4x 6÷10mm2, IP20</t>
  </si>
  <si>
    <t>31.20.31</t>
  </si>
  <si>
    <t xml:space="preserve">354 9040A51  </t>
  </si>
  <si>
    <t>Svorka uzemňovacia (FeZn) : SR 03 B, spojenie kruhových vodičov a pásoviny (2xM8)</t>
  </si>
  <si>
    <t xml:space="preserve">f616212             </t>
  </si>
  <si>
    <t xml:space="preserve">21081-0005   </t>
  </si>
  <si>
    <t>Montáž, kábel Cu 750V voľne uložený CYKY 3x1,5</t>
  </si>
  <si>
    <t xml:space="preserve">341 203M101  </t>
  </si>
  <si>
    <t>Kábel Cu 750V : CYKY-O 3x1,5</t>
  </si>
  <si>
    <t xml:space="preserve">CYKY 3x1,5          </t>
  </si>
  <si>
    <t xml:space="preserve">21081-0017   </t>
  </si>
  <si>
    <t>Montáž, kábel Cu 750V voľne uložený CYKY 5x4-16</t>
  </si>
  <si>
    <t xml:space="preserve">341 203M330  </t>
  </si>
  <si>
    <t>Kábel Cu 750V : CYKY-J 5x6</t>
  </si>
  <si>
    <t xml:space="preserve">CYKY 5x6            </t>
  </si>
  <si>
    <t xml:space="preserve">21329-0060   </t>
  </si>
  <si>
    <t>Úprava vnútorného zapojenia rozvádzača</t>
  </si>
  <si>
    <t xml:space="preserve">46005-0703   </t>
  </si>
  <si>
    <t>Jama pre stožiar VO do 2 m3, ručne, zemina tr.3</t>
  </si>
  <si>
    <t xml:space="preserve">46008-0001   </t>
  </si>
  <si>
    <t>Betónový základ z prostého betónu do zeminy</t>
  </si>
  <si>
    <t>45.25.32</t>
  </si>
  <si>
    <t xml:space="preserve">46010-0022   </t>
  </si>
  <si>
    <t>Stožiarové púzdro pre stožiar VO, v trase, D 250x1500mm</t>
  </si>
  <si>
    <t>45.21.43</t>
  </si>
  <si>
    <t xml:space="preserve">46012-0002   </t>
  </si>
  <si>
    <t>Zásyp jamy, zemina tr.3-4</t>
  </si>
  <si>
    <t xml:space="preserve">46042-0201   </t>
  </si>
  <si>
    <t>Rekonštrukcia kábl lôžka š.35cm, zemina, tehly v smere</t>
  </si>
  <si>
    <t xml:space="preserve">Prehľad rozpočtových nákladov v EUR  </t>
  </si>
  <si>
    <t>Kamenivo 2/4 alebo 4/8</t>
  </si>
  <si>
    <t>SBR granulát 1/4</t>
  </si>
  <si>
    <t>PU Lepidlo T 144 alebo Ekvivalent pomer min 1,8kg/m2</t>
  </si>
  <si>
    <t xml:space="preserve">Strojová montáž </t>
  </si>
  <si>
    <t>Pružná priepustná podložka / zmes kameniva,gum. granulátu a PU pojiva / hr.30 mm,pomer 70:30,realizácia podľa normy DIN 18035/6</t>
  </si>
  <si>
    <t>Butyl acetát</t>
  </si>
  <si>
    <t>liter</t>
  </si>
  <si>
    <t>PU Lepidlo T 144 alebo Ekvivalent pomer min 0,25kg/m2</t>
  </si>
  <si>
    <t>Strojová montáž (nástrek)</t>
  </si>
  <si>
    <t xml:space="preserve">TARTAN striekaný priepustný pre bežecké dráhy hr.10+3 mm </t>
  </si>
  <si>
    <t>SBR podložka hr.10mm</t>
  </si>
  <si>
    <t>SBR granulát 1/3</t>
  </si>
  <si>
    <t>EPDM nástrek-(TARTAN) hr.3mm</t>
  </si>
  <si>
    <t xml:space="preserve">EPDM granulát farba: červená,fr. 0,5-1,5mm </t>
  </si>
  <si>
    <t xml:space="preserve">EPDM granulát (prach)-farba: červená,fr. 0,00-0,05mm </t>
  </si>
  <si>
    <t xml:space="preserve">PU zástrekové Lepidlo T 134(farba červená) alebo Ekvivalent </t>
  </si>
  <si>
    <t>Strojová montáž (2*nástrek)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</si>
</sst>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;\-####"/>
    <numFmt numFmtId="165" formatCode="#,##0.000;\-#,##0.000"/>
    <numFmt numFmtId="166" formatCode="#,##0.00\ &quot;€&quot;"/>
    <numFmt numFmtId="167" formatCode="#,##0.00000"/>
    <numFmt numFmtId="168" formatCode="#,##0.000"/>
    <numFmt numFmtId="169" formatCode="0.000"/>
    <numFmt numFmtId="170" formatCode="#,##0.00_ ;\-#,##0.00\ "/>
  </numFmts>
  <fonts count="47">
    <font>
      <sz val="10"/>
      <name val="Arial"/>
      <charset val="110"/>
    </font>
    <font>
      <sz val="11"/>
      <color theme="1"/>
      <name val="Calibri"/>
      <family val="2"/>
      <charset val="238"/>
      <scheme val="minor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28"/>
      <color theme="1"/>
      <name val="Times New Roman"/>
      <family val="1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 applyAlignment="0">
      <alignment vertical="top" wrapText="1"/>
      <protection locked="0"/>
    </xf>
    <xf numFmtId="0" fontId="23" fillId="0" borderId="0" applyNumberFormat="0" applyFill="0" applyBorder="0" applyAlignment="0" applyProtection="0">
      <alignment vertical="top" wrapText="1"/>
      <protection locked="0"/>
    </xf>
    <xf numFmtId="0" fontId="26" fillId="0" borderId="0"/>
    <xf numFmtId="0" fontId="29" fillId="0" borderId="0"/>
    <xf numFmtId="0" fontId="1" fillId="0" borderId="0"/>
  </cellStyleXfs>
  <cellXfs count="304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164" fontId="4" fillId="0" borderId="10" xfId="0" applyNumberFormat="1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164" fontId="4" fillId="0" borderId="12" xfId="0" applyNumberFormat="1" applyFont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top"/>
    </xf>
    <xf numFmtId="0" fontId="4" fillId="0" borderId="14" xfId="0" applyFont="1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164" fontId="4" fillId="0" borderId="15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164" fontId="4" fillId="0" borderId="19" xfId="0" applyNumberFormat="1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164" fontId="4" fillId="0" borderId="20" xfId="0" applyNumberFormat="1" applyFont="1" applyBorder="1" applyAlignment="1" applyProtection="1">
      <alignment horizontal="right" vertical="center"/>
    </xf>
    <xf numFmtId="49" fontId="4" fillId="0" borderId="17" xfId="0" applyNumberFormat="1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37" fontId="0" fillId="0" borderId="29" xfId="0" applyNumberFormat="1" applyFont="1" applyBorder="1" applyAlignment="1" applyProtection="1">
      <alignment horizontal="right" vertical="center"/>
    </xf>
    <xf numFmtId="37" fontId="0" fillId="0" borderId="30" xfId="0" applyNumberFormat="1" applyFont="1" applyBorder="1" applyAlignment="1" applyProtection="1">
      <alignment horizontal="right" vertical="center"/>
    </xf>
    <xf numFmtId="37" fontId="8" fillId="0" borderId="31" xfId="0" applyNumberFormat="1" applyFont="1" applyBorder="1" applyAlignment="1" applyProtection="1">
      <alignment horizontal="right" vertical="center"/>
    </xf>
    <xf numFmtId="39" fontId="8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right" vertical="center"/>
    </xf>
    <xf numFmtId="37" fontId="0" fillId="0" borderId="32" xfId="0" applyNumberFormat="1" applyFont="1" applyBorder="1" applyAlignment="1" applyProtection="1">
      <alignment horizontal="right" vertical="center"/>
    </xf>
    <xf numFmtId="37" fontId="8" fillId="0" borderId="30" xfId="0" applyNumberFormat="1" applyFont="1" applyBorder="1" applyAlignment="1" applyProtection="1">
      <alignment horizontal="right" vertical="center"/>
    </xf>
    <xf numFmtId="39" fontId="8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Font="1" applyBorder="1" applyAlignment="1" applyProtection="1">
      <alignment horizontal="right" vertical="center"/>
    </xf>
    <xf numFmtId="0" fontId="7" fillId="0" borderId="22" xfId="0" applyFont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164" fontId="3" fillId="0" borderId="34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39" fontId="8" fillId="0" borderId="18" xfId="0" applyNumberFormat="1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39" fontId="0" fillId="0" borderId="18" xfId="0" applyNumberFormat="1" applyFont="1" applyBorder="1" applyAlignment="1" applyProtection="1">
      <alignment horizontal="right" vertical="center"/>
    </xf>
    <xf numFmtId="37" fontId="0" fillId="0" borderId="19" xfId="0" applyNumberFormat="1" applyFont="1" applyBorder="1" applyAlignment="1" applyProtection="1">
      <alignment horizontal="right" vertical="center"/>
    </xf>
    <xf numFmtId="0" fontId="11" fillId="0" borderId="19" xfId="0" applyFont="1" applyBorder="1" applyAlignment="1" applyProtection="1">
      <alignment horizontal="right" vertical="center"/>
    </xf>
    <xf numFmtId="0" fontId="11" fillId="0" borderId="20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164" fontId="3" fillId="0" borderId="36" xfId="0" applyNumberFormat="1" applyFont="1" applyBorder="1" applyAlignment="1" applyProtection="1">
      <alignment horizontal="center" vertical="center"/>
    </xf>
    <xf numFmtId="37" fontId="0" fillId="0" borderId="18" xfId="0" applyNumberFormat="1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left" vertical="center"/>
    </xf>
    <xf numFmtId="39" fontId="8" fillId="0" borderId="21" xfId="0" applyNumberFormat="1" applyFont="1" applyBorder="1" applyAlignment="1" applyProtection="1">
      <alignment horizontal="right" vertical="center"/>
    </xf>
    <xf numFmtId="39" fontId="0" fillId="0" borderId="21" xfId="0" applyNumberFormat="1" applyFont="1" applyBorder="1" applyAlignment="1" applyProtection="1">
      <alignment horizontal="right" vertical="center"/>
    </xf>
    <xf numFmtId="37" fontId="0" fillId="0" borderId="23" xfId="0" applyNumberFormat="1" applyFont="1" applyBorder="1" applyAlignment="1" applyProtection="1">
      <alignment horizontal="right" vertical="center"/>
    </xf>
    <xf numFmtId="164" fontId="3" fillId="0" borderId="37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39" fontId="8" fillId="0" borderId="38" xfId="0" applyNumberFormat="1" applyFont="1" applyBorder="1" applyAlignment="1" applyProtection="1">
      <alignment horizontal="right" vertical="center"/>
    </xf>
    <xf numFmtId="39" fontId="8" fillId="0" borderId="22" xfId="0" applyNumberFormat="1" applyFont="1" applyBorder="1" applyAlignment="1" applyProtection="1">
      <alignment horizontal="right" vertical="center"/>
    </xf>
    <xf numFmtId="37" fontId="12" fillId="0" borderId="7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 vertical="top"/>
    </xf>
    <xf numFmtId="0" fontId="3" fillId="0" borderId="39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37" fontId="4" fillId="0" borderId="18" xfId="0" applyNumberFormat="1" applyFont="1" applyBorder="1" applyAlignment="1" applyProtection="1">
      <alignment horizontal="right" vertical="center"/>
    </xf>
    <xf numFmtId="39" fontId="4" fillId="0" borderId="19" xfId="0" applyNumberFormat="1" applyFont="1" applyBorder="1" applyAlignment="1" applyProtection="1">
      <alignment horizontal="right" vertical="center"/>
    </xf>
    <xf numFmtId="39" fontId="8" fillId="0" borderId="14" xfId="0" applyNumberFormat="1" applyFont="1" applyBorder="1" applyAlignment="1" applyProtection="1">
      <alignment horizontal="right" vertical="center"/>
    </xf>
    <xf numFmtId="0" fontId="3" fillId="0" borderId="42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39" fontId="13" fillId="0" borderId="44" xfId="0" applyNumberFormat="1" applyFont="1" applyBorder="1" applyAlignment="1" applyProtection="1">
      <alignment horizontal="right" vertical="center"/>
    </xf>
    <xf numFmtId="0" fontId="3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/>
    </xf>
    <xf numFmtId="0" fontId="3" fillId="0" borderId="46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4" fillId="3" borderId="47" xfId="0" applyFont="1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164" fontId="4" fillId="3" borderId="37" xfId="0" applyNumberFormat="1" applyFont="1" applyFill="1" applyBorder="1" applyAlignment="1" applyProtection="1">
      <alignment horizontal="center" vertical="center"/>
    </xf>
    <xf numFmtId="164" fontId="4" fillId="3" borderId="50" xfId="0" applyNumberFormat="1" applyFont="1" applyFill="1" applyBorder="1" applyAlignment="1" applyProtection="1">
      <alignment horizontal="center" vertical="center"/>
    </xf>
    <xf numFmtId="164" fontId="4" fillId="3" borderId="51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5" fontId="17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165" fontId="19" fillId="0" borderId="0" xfId="0" applyNumberFormat="1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left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165" fontId="16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65" fontId="3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 wrapText="1"/>
    </xf>
    <xf numFmtId="165" fontId="20" fillId="0" borderId="0" xfId="0" applyNumberFormat="1" applyFont="1" applyAlignment="1" applyProtection="1">
      <alignment horizontal="right" vertical="center"/>
    </xf>
    <xf numFmtId="14" fontId="4" fillId="2" borderId="0" xfId="0" applyNumberFormat="1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top" wrapText="1"/>
    </xf>
    <xf numFmtId="0" fontId="3" fillId="4" borderId="0" xfId="0" applyFont="1" applyFill="1" applyAlignment="1" applyProtection="1">
      <alignment horizontal="left" vertical="center"/>
    </xf>
    <xf numFmtId="165" fontId="3" fillId="4" borderId="0" xfId="0" applyNumberFormat="1" applyFont="1" applyFill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49" fontId="25" fillId="0" borderId="0" xfId="0" applyNumberFormat="1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 wrapText="1"/>
    </xf>
    <xf numFmtId="39" fontId="25" fillId="0" borderId="0" xfId="0" applyNumberFormat="1" applyFont="1" applyFill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0" xfId="1" applyAlignment="1">
      <alignment vertical="center"/>
      <protection locked="0"/>
    </xf>
    <xf numFmtId="49" fontId="4" fillId="2" borderId="0" xfId="0" applyNumberFormat="1" applyFont="1" applyFill="1" applyAlignment="1" applyProtection="1">
      <alignment horizontal="left" vertical="center"/>
    </xf>
    <xf numFmtId="0" fontId="27" fillId="0" borderId="0" xfId="2" applyFont="1"/>
    <xf numFmtId="4" fontId="28" fillId="0" borderId="0" xfId="2" applyNumberFormat="1" applyFont="1"/>
    <xf numFmtId="0" fontId="28" fillId="0" borderId="0" xfId="2" applyFont="1"/>
    <xf numFmtId="0" fontId="28" fillId="0" borderId="0" xfId="3" applyFont="1"/>
    <xf numFmtId="14" fontId="28" fillId="0" borderId="0" xfId="2" applyNumberFormat="1" applyFont="1"/>
    <xf numFmtId="0" fontId="27" fillId="0" borderId="0" xfId="3" applyFont="1"/>
    <xf numFmtId="49" fontId="27" fillId="0" borderId="0" xfId="3" applyNumberFormat="1" applyFont="1"/>
    <xf numFmtId="0" fontId="30" fillId="0" borderId="0" xfId="2" applyFont="1"/>
    <xf numFmtId="0" fontId="31" fillId="0" borderId="0" xfId="2" applyFont="1"/>
    <xf numFmtId="0" fontId="28" fillId="0" borderId="52" xfId="2" applyFont="1" applyBorder="1" applyAlignment="1">
      <alignment horizontal="center"/>
    </xf>
    <xf numFmtId="0" fontId="28" fillId="0" borderId="53" xfId="2" applyFont="1" applyBorder="1" applyAlignment="1">
      <alignment horizontal="center"/>
    </xf>
    <xf numFmtId="0" fontId="28" fillId="0" borderId="54" xfId="2" applyFont="1" applyBorder="1" applyAlignment="1">
      <alignment horizontal="center"/>
    </xf>
    <xf numFmtId="0" fontId="28" fillId="0" borderId="55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32" fillId="0" borderId="0" xfId="2" applyFont="1"/>
    <xf numFmtId="4" fontId="32" fillId="0" borderId="0" xfId="2" applyNumberFormat="1" applyFont="1"/>
    <xf numFmtId="0" fontId="32" fillId="5" borderId="0" xfId="2" applyFont="1" applyFill="1"/>
    <xf numFmtId="4" fontId="32" fillId="5" borderId="0" xfId="2" applyNumberFormat="1" applyFont="1" applyFill="1"/>
    <xf numFmtId="0" fontId="33" fillId="0" borderId="0" xfId="4" applyFont="1"/>
    <xf numFmtId="14" fontId="33" fillId="0" borderId="0" xfId="4" applyNumberFormat="1" applyFont="1"/>
    <xf numFmtId="0" fontId="35" fillId="0" borderId="0" xfId="4" applyFont="1"/>
    <xf numFmtId="0" fontId="34" fillId="0" borderId="0" xfId="4" applyFont="1" applyAlignment="1">
      <alignment horizontal="center"/>
    </xf>
    <xf numFmtId="0" fontId="36" fillId="0" borderId="56" xfId="4" applyFont="1" applyBorder="1" applyAlignment="1">
      <alignment horizontal="center" vertical="center"/>
    </xf>
    <xf numFmtId="0" fontId="36" fillId="0" borderId="57" xfId="4" applyFont="1" applyBorder="1" applyAlignment="1">
      <alignment horizontal="center" vertical="center"/>
    </xf>
    <xf numFmtId="0" fontId="36" fillId="0" borderId="57" xfId="4" applyFont="1" applyBorder="1" applyAlignment="1">
      <alignment horizontal="center" vertical="center" wrapText="1"/>
    </xf>
    <xf numFmtId="0" fontId="37" fillId="0" borderId="58" xfId="4" applyFont="1" applyBorder="1" applyAlignment="1">
      <alignment horizontal="center" vertical="center"/>
    </xf>
    <xf numFmtId="0" fontId="38" fillId="0" borderId="59" xfId="4" applyFont="1" applyBorder="1" applyAlignment="1">
      <alignment horizontal="left" vertical="center"/>
    </xf>
    <xf numFmtId="0" fontId="37" fillId="0" borderId="59" xfId="4" applyFont="1" applyBorder="1" applyAlignment="1">
      <alignment horizontal="center" vertical="center"/>
    </xf>
    <xf numFmtId="0" fontId="37" fillId="0" borderId="59" xfId="4" applyFont="1" applyBorder="1" applyAlignment="1">
      <alignment horizontal="center" vertical="center" wrapText="1"/>
    </xf>
    <xf numFmtId="4" fontId="37" fillId="0" borderId="59" xfId="4" applyNumberFormat="1" applyFont="1" applyBorder="1" applyAlignment="1">
      <alignment horizontal="center" vertical="center" wrapText="1"/>
    </xf>
    <xf numFmtId="0" fontId="39" fillId="0" borderId="0" xfId="4" applyFont="1"/>
    <xf numFmtId="0" fontId="35" fillId="0" borderId="60" xfId="4" applyFont="1" applyBorder="1" applyAlignment="1">
      <alignment horizontal="center" vertical="center"/>
    </xf>
    <xf numFmtId="0" fontId="35" fillId="0" borderId="61" xfId="4" applyFont="1" applyBorder="1" applyAlignment="1">
      <alignment horizontal="left" vertical="center"/>
    </xf>
    <xf numFmtId="0" fontId="35" fillId="0" borderId="61" xfId="4" applyFont="1" applyBorder="1" applyAlignment="1">
      <alignment horizontal="center" vertical="center"/>
    </xf>
    <xf numFmtId="0" fontId="35" fillId="0" borderId="61" xfId="4" applyFont="1" applyBorder="1" applyAlignment="1">
      <alignment horizontal="center" vertical="center" wrapText="1"/>
    </xf>
    <xf numFmtId="4" fontId="35" fillId="0" borderId="61" xfId="4" applyNumberFormat="1" applyFont="1" applyBorder="1" applyAlignment="1">
      <alignment horizontal="center" vertical="center" wrapText="1"/>
    </xf>
    <xf numFmtId="0" fontId="33" fillId="0" borderId="60" xfId="4" applyFont="1" applyBorder="1" applyAlignment="1">
      <alignment horizontal="center"/>
    </xf>
    <xf numFmtId="0" fontId="33" fillId="0" borderId="61" xfId="4" applyFont="1" applyBorder="1"/>
    <xf numFmtId="0" fontId="33" fillId="0" borderId="61" xfId="4" applyFont="1" applyBorder="1" applyAlignment="1">
      <alignment horizontal="center"/>
    </xf>
    <xf numFmtId="4" fontId="33" fillId="0" borderId="61" xfId="4" applyNumberFormat="1" applyFont="1" applyBorder="1" applyAlignment="1">
      <alignment horizontal="center"/>
    </xf>
    <xf numFmtId="4" fontId="33" fillId="0" borderId="61" xfId="4" applyNumberFormat="1" applyFont="1" applyBorder="1"/>
    <xf numFmtId="0" fontId="35" fillId="0" borderId="61" xfId="4" applyFont="1" applyBorder="1" applyAlignment="1">
      <alignment horizontal="right"/>
    </xf>
    <xf numFmtId="0" fontId="35" fillId="0" borderId="61" xfId="4" applyFont="1" applyBorder="1"/>
    <xf numFmtId="0" fontId="35" fillId="0" borderId="61" xfId="4" applyFont="1" applyBorder="1" applyAlignment="1">
      <alignment horizontal="center"/>
    </xf>
    <xf numFmtId="4" fontId="35" fillId="0" borderId="61" xfId="4" applyNumberFormat="1" applyFont="1" applyBorder="1"/>
    <xf numFmtId="0" fontId="33" fillId="0" borderId="60" xfId="4" applyFont="1" applyBorder="1" applyAlignment="1">
      <alignment horizontal="center" vertical="center"/>
    </xf>
    <xf numFmtId="0" fontId="33" fillId="0" borderId="61" xfId="4" applyFont="1" applyBorder="1" applyAlignment="1">
      <alignment vertical="center"/>
    </xf>
    <xf numFmtId="0" fontId="33" fillId="0" borderId="61" xfId="4" applyFont="1" applyBorder="1" applyAlignment="1">
      <alignment horizontal="center" vertical="center"/>
    </xf>
    <xf numFmtId="4" fontId="33" fillId="0" borderId="61" xfId="4" applyNumberFormat="1" applyFont="1" applyBorder="1" applyAlignment="1">
      <alignment vertical="center"/>
    </xf>
    <xf numFmtId="0" fontId="33" fillId="0" borderId="0" xfId="4" applyFont="1" applyAlignment="1">
      <alignment vertical="center"/>
    </xf>
    <xf numFmtId="4" fontId="35" fillId="0" borderId="61" xfId="4" applyNumberFormat="1" applyFont="1" applyBorder="1" applyAlignment="1">
      <alignment horizontal="center"/>
    </xf>
    <xf numFmtId="4" fontId="33" fillId="0" borderId="61" xfId="4" applyNumberFormat="1" applyFont="1" applyBorder="1" applyAlignment="1">
      <alignment horizontal="center" vertical="center"/>
    </xf>
    <xf numFmtId="0" fontId="36" fillId="0" borderId="60" xfId="4" applyFont="1" applyBorder="1" applyAlignment="1">
      <alignment horizontal="center" vertical="center"/>
    </xf>
    <xf numFmtId="0" fontId="38" fillId="0" borderId="61" xfId="4" applyFont="1" applyBorder="1" applyAlignment="1">
      <alignment horizontal="right" vertical="center"/>
    </xf>
    <xf numFmtId="0" fontId="38" fillId="0" borderId="61" xfId="4" applyFont="1" applyBorder="1" applyAlignment="1">
      <alignment horizontal="center" vertical="center"/>
    </xf>
    <xf numFmtId="0" fontId="38" fillId="0" borderId="61" xfId="4" applyFont="1" applyBorder="1" applyAlignment="1">
      <alignment horizontal="center" vertical="center" wrapText="1"/>
    </xf>
    <xf numFmtId="4" fontId="38" fillId="0" borderId="61" xfId="4" applyNumberFormat="1" applyFont="1" applyBorder="1" applyAlignment="1">
      <alignment horizontal="right" vertical="center" wrapText="1"/>
    </xf>
    <xf numFmtId="0" fontId="39" fillId="0" borderId="60" xfId="4" applyFont="1" applyBorder="1" applyAlignment="1">
      <alignment horizontal="center"/>
    </xf>
    <xf numFmtId="0" fontId="38" fillId="0" borderId="61" xfId="4" applyFont="1" applyBorder="1" applyAlignment="1">
      <alignment horizontal="left" vertical="center"/>
    </xf>
    <xf numFmtId="0" fontId="39" fillId="0" borderId="61" xfId="4" applyFont="1" applyBorder="1" applyAlignment="1">
      <alignment horizontal="center"/>
    </xf>
    <xf numFmtId="4" fontId="39" fillId="0" borderId="61" xfId="4" applyNumberFormat="1" applyFont="1" applyBorder="1" applyAlignment="1">
      <alignment horizontal="center"/>
    </xf>
    <xf numFmtId="4" fontId="39" fillId="0" borderId="61" xfId="4" applyNumberFormat="1" applyFont="1" applyBorder="1"/>
    <xf numFmtId="0" fontId="33" fillId="0" borderId="60" xfId="4" applyFont="1" applyBorder="1"/>
    <xf numFmtId="0" fontId="33" fillId="0" borderId="62" xfId="4" applyFont="1" applyBorder="1"/>
    <xf numFmtId="0" fontId="40" fillId="0" borderId="63" xfId="4" applyFont="1" applyBorder="1" applyAlignment="1">
      <alignment horizontal="right" vertical="center"/>
    </xf>
    <xf numFmtId="0" fontId="40" fillId="0" borderId="63" xfId="4" applyFont="1" applyBorder="1" applyAlignment="1">
      <alignment vertical="center"/>
    </xf>
    <xf numFmtId="0" fontId="40" fillId="0" borderId="63" xfId="4" applyFont="1" applyBorder="1" applyAlignment="1">
      <alignment horizontal="center" vertical="center"/>
    </xf>
    <xf numFmtId="4" fontId="40" fillId="0" borderId="63" xfId="4" applyNumberFormat="1" applyFont="1" applyBorder="1" applyAlignment="1">
      <alignment vertical="center"/>
    </xf>
    <xf numFmtId="0" fontId="34" fillId="0" borderId="64" xfId="4" applyFont="1" applyBorder="1" applyAlignment="1">
      <alignment horizontal="right" vertical="center"/>
    </xf>
    <xf numFmtId="0" fontId="41" fillId="0" borderId="65" xfId="4" applyFont="1" applyBorder="1"/>
    <xf numFmtId="4" fontId="34" fillId="0" borderId="66" xfId="4" applyNumberFormat="1" applyFont="1" applyBorder="1" applyAlignment="1">
      <alignment vertical="center"/>
    </xf>
    <xf numFmtId="4" fontId="34" fillId="0" borderId="67" xfId="4" applyNumberFormat="1" applyFont="1" applyBorder="1" applyAlignment="1">
      <alignment vertical="center"/>
    </xf>
    <xf numFmtId="0" fontId="1" fillId="0" borderId="0" xfId="4"/>
    <xf numFmtId="166" fontId="1" fillId="0" borderId="0" xfId="4" applyNumberFormat="1"/>
    <xf numFmtId="0" fontId="41" fillId="0" borderId="0" xfId="4" applyFont="1"/>
    <xf numFmtId="0" fontId="42" fillId="0" borderId="0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33" fillId="0" borderId="0" xfId="4" applyFont="1" applyBorder="1"/>
    <xf numFmtId="0" fontId="41" fillId="0" borderId="0" xfId="4" applyFont="1" applyBorder="1"/>
    <xf numFmtId="0" fontId="39" fillId="0" borderId="0" xfId="4" applyFont="1" applyBorder="1"/>
    <xf numFmtId="166" fontId="39" fillId="0" borderId="0" xfId="4" applyNumberFormat="1" applyFont="1" applyBorder="1" applyAlignment="1">
      <alignment horizontal="right"/>
    </xf>
    <xf numFmtId="166" fontId="37" fillId="0" borderId="0" xfId="4" applyNumberFormat="1" applyFont="1" applyBorder="1"/>
    <xf numFmtId="0" fontId="1" fillId="0" borderId="0" xfId="4" applyBorder="1"/>
    <xf numFmtId="0" fontId="43" fillId="0" borderId="0" xfId="3" applyFont="1"/>
    <xf numFmtId="0" fontId="44" fillId="0" borderId="0" xfId="3" applyFont="1"/>
    <xf numFmtId="49" fontId="44" fillId="0" borderId="0" xfId="3" applyNumberFormat="1" applyFont="1"/>
    <xf numFmtId="167" fontId="28" fillId="0" borderId="0" xfId="2" applyNumberFormat="1" applyFont="1"/>
    <xf numFmtId="168" fontId="28" fillId="0" borderId="0" xfId="2" applyNumberFormat="1" applyFont="1"/>
    <xf numFmtId="0" fontId="28" fillId="0" borderId="68" xfId="2" applyFont="1" applyBorder="1" applyAlignment="1">
      <alignment horizontal="center"/>
    </xf>
    <xf numFmtId="0" fontId="28" fillId="0" borderId="61" xfId="2" applyFont="1" applyBorder="1" applyAlignment="1">
      <alignment horizontal="center"/>
    </xf>
    <xf numFmtId="0" fontId="28" fillId="0" borderId="69" xfId="2" applyFont="1" applyBorder="1" applyAlignment="1">
      <alignment horizontal="center"/>
    </xf>
    <xf numFmtId="49" fontId="43" fillId="0" borderId="0" xfId="3" applyNumberFormat="1" applyFont="1"/>
    <xf numFmtId="49" fontId="28" fillId="0" borderId="0" xfId="2" applyNumberFormat="1" applyFont="1"/>
    <xf numFmtId="49" fontId="28" fillId="0" borderId="0" xfId="2" applyNumberFormat="1" applyFont="1" applyAlignment="1">
      <alignment horizontal="center"/>
    </xf>
    <xf numFmtId="0" fontId="28" fillId="0" borderId="70" xfId="2" applyFont="1" applyBorder="1" applyAlignment="1">
      <alignment horizontal="centerContinuous"/>
    </xf>
    <xf numFmtId="0" fontId="28" fillId="0" borderId="71" xfId="2" applyFont="1" applyBorder="1" applyAlignment="1">
      <alignment horizontal="centerContinuous"/>
    </xf>
    <xf numFmtId="0" fontId="28" fillId="0" borderId="72" xfId="2" applyFont="1" applyBorder="1" applyAlignment="1">
      <alignment horizontal="centerContinuous"/>
    </xf>
    <xf numFmtId="0" fontId="28" fillId="0" borderId="73" xfId="2" applyFont="1" applyBorder="1" applyAlignment="1">
      <alignment horizontal="center"/>
    </xf>
    <xf numFmtId="0" fontId="28" fillId="0" borderId="74" xfId="2" applyFont="1" applyBorder="1" applyAlignment="1">
      <alignment horizontal="center"/>
    </xf>
    <xf numFmtId="0" fontId="45" fillId="0" borderId="0" xfId="2" applyFont="1" applyAlignment="1" applyProtection="1">
      <alignment horizontal="center"/>
      <protection locked="0"/>
    </xf>
    <xf numFmtId="49" fontId="28" fillId="0" borderId="0" xfId="2" applyNumberFormat="1" applyFont="1" applyAlignment="1">
      <alignment horizontal="left"/>
    </xf>
    <xf numFmtId="0" fontId="28" fillId="0" borderId="69" xfId="2" applyFont="1" applyBorder="1" applyAlignment="1">
      <alignment horizontal="center" vertical="center"/>
    </xf>
    <xf numFmtId="0" fontId="28" fillId="0" borderId="75" xfId="2" applyFont="1" applyBorder="1" applyAlignment="1">
      <alignment horizontal="center"/>
    </xf>
    <xf numFmtId="0" fontId="28" fillId="0" borderId="76" xfId="2" applyFont="1" applyBorder="1" applyAlignment="1">
      <alignment horizontal="center"/>
    </xf>
    <xf numFmtId="0" fontId="28" fillId="0" borderId="77" xfId="2" applyFont="1" applyBorder="1" applyAlignment="1">
      <alignment horizontal="center"/>
    </xf>
    <xf numFmtId="0" fontId="28" fillId="0" borderId="0" xfId="2" applyFont="1" applyAlignment="1">
      <alignment horizontal="right" vertical="top"/>
    </xf>
    <xf numFmtId="49" fontId="28" fillId="0" borderId="0" xfId="2" applyNumberFormat="1" applyFont="1" applyAlignment="1">
      <alignment horizontal="center" vertical="top"/>
    </xf>
    <xf numFmtId="49" fontId="28" fillId="0" borderId="0" xfId="2" applyNumberFormat="1" applyFont="1" applyAlignment="1">
      <alignment vertical="top"/>
    </xf>
    <xf numFmtId="49" fontId="28" fillId="0" borderId="0" xfId="2" applyNumberFormat="1" applyFont="1" applyAlignment="1">
      <alignment horizontal="left" vertical="top" wrapText="1"/>
    </xf>
    <xf numFmtId="168" fontId="28" fillId="0" borderId="0" xfId="2" applyNumberFormat="1" applyFont="1" applyAlignment="1">
      <alignment vertical="top"/>
    </xf>
    <xf numFmtId="0" fontId="28" fillId="0" borderId="0" xfId="2" applyFont="1" applyAlignment="1">
      <alignment vertical="top"/>
    </xf>
    <xf numFmtId="4" fontId="28" fillId="0" borderId="0" xfId="2" applyNumberFormat="1" applyFont="1" applyAlignment="1">
      <alignment vertical="top"/>
    </xf>
    <xf numFmtId="167" fontId="28" fillId="0" borderId="0" xfId="2" applyNumberFormat="1" applyFont="1" applyAlignment="1">
      <alignment vertical="top"/>
    </xf>
    <xf numFmtId="0" fontId="28" fillId="0" borderId="0" xfId="2" applyFont="1" applyAlignment="1">
      <alignment horizontal="center" vertical="top"/>
    </xf>
    <xf numFmtId="169" fontId="28" fillId="0" borderId="0" xfId="2" applyNumberFormat="1" applyFont="1" applyAlignment="1">
      <alignment vertical="top"/>
    </xf>
    <xf numFmtId="49" fontId="27" fillId="0" borderId="0" xfId="2" applyNumberFormat="1" applyFont="1" applyAlignment="1">
      <alignment vertical="top"/>
    </xf>
    <xf numFmtId="49" fontId="28" fillId="0" borderId="0" xfId="2" applyNumberFormat="1" applyFont="1" applyAlignment="1">
      <alignment horizontal="right" vertical="top" wrapText="1"/>
    </xf>
    <xf numFmtId="4" fontId="27" fillId="0" borderId="0" xfId="2" applyNumberFormat="1" applyFont="1" applyAlignment="1">
      <alignment vertical="top"/>
    </xf>
    <xf numFmtId="167" fontId="27" fillId="0" borderId="0" xfId="2" applyNumberFormat="1" applyFont="1" applyAlignment="1">
      <alignment vertical="top"/>
    </xf>
    <xf numFmtId="168" fontId="27" fillId="0" borderId="0" xfId="2" applyNumberFormat="1" applyFont="1" applyAlignment="1">
      <alignment vertical="top"/>
    </xf>
    <xf numFmtId="49" fontId="27" fillId="0" borderId="0" xfId="2" applyNumberFormat="1" applyFont="1" applyAlignment="1">
      <alignment horizontal="left" vertical="top" wrapText="1"/>
    </xf>
    <xf numFmtId="49" fontId="45" fillId="0" borderId="0" xfId="2" applyNumberFormat="1" applyFont="1" applyAlignment="1">
      <alignment horizontal="left" vertical="top" wrapText="1"/>
    </xf>
    <xf numFmtId="168" fontId="45" fillId="0" borderId="0" xfId="2" applyNumberFormat="1" applyFont="1" applyAlignment="1">
      <alignment vertical="top"/>
    </xf>
    <xf numFmtId="0" fontId="45" fillId="0" borderId="0" xfId="2" applyFont="1" applyAlignment="1">
      <alignment vertical="top"/>
    </xf>
    <xf numFmtId="4" fontId="45" fillId="0" borderId="0" xfId="2" applyNumberFormat="1" applyFont="1" applyAlignment="1">
      <alignment vertical="top"/>
    </xf>
    <xf numFmtId="167" fontId="45" fillId="0" borderId="0" xfId="2" applyNumberFormat="1" applyFont="1" applyAlignment="1">
      <alignment vertical="top"/>
    </xf>
    <xf numFmtId="0" fontId="45" fillId="0" borderId="0" xfId="2" applyFont="1" applyAlignment="1">
      <alignment horizontal="center" vertical="top"/>
    </xf>
    <xf numFmtId="169" fontId="45" fillId="0" borderId="0" xfId="2" applyNumberFormat="1" applyFont="1" applyAlignment="1">
      <alignment vertical="top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165" fontId="10" fillId="0" borderId="0" xfId="0" applyNumberFormat="1" applyFont="1" applyFill="1" applyAlignment="1" applyProtection="1">
      <alignment horizontal="right" vertical="center"/>
    </xf>
    <xf numFmtId="0" fontId="4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horizontal="right" vertical="center"/>
    </xf>
    <xf numFmtId="170" fontId="3" fillId="0" borderId="0" xfId="0" applyNumberFormat="1" applyFont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left" vertical="center"/>
    </xf>
    <xf numFmtId="0" fontId="34" fillId="0" borderId="0" xfId="4" applyFont="1" applyAlignment="1">
      <alignment horizontal="center"/>
    </xf>
  </cellXfs>
  <cellStyles count="5">
    <cellStyle name="Hypertextové prepojenie" xfId="1" builtinId="8"/>
    <cellStyle name="Normálna" xfId="0" builtinId="0"/>
    <cellStyle name="Normálna 2" xfId="4" xr:uid="{DE012932-C432-4276-B35C-B850A18E3359}"/>
    <cellStyle name="Normálna 3" xfId="2" xr:uid="{68448770-7112-41F5-8296-8CA56AE1AA3F}"/>
    <cellStyle name="normálne_KLs" xfId="3" xr:uid="{7584356C-482E-4F97-9186-CFDD495DC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1E08-462A-4266-9E49-41FC1E1DDB25}">
  <sheetPr>
    <pageSetUpPr fitToPage="1"/>
  </sheetPr>
  <dimension ref="A1:S54"/>
  <sheetViews>
    <sheetView showGridLines="0" workbookViewId="0">
      <selection activeCell="G31" sqref="G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6640625" style="1" customWidth="1"/>
    <col min="5" max="5" width="13.5546875" style="1" customWidth="1"/>
    <col min="6" max="6" width="0.5546875" style="1" customWidth="1"/>
    <col min="7" max="7" width="2.5546875" style="1" customWidth="1"/>
    <col min="8" max="8" width="2.6640625" style="1" customWidth="1"/>
    <col min="9" max="9" width="10.44140625" style="1" customWidth="1"/>
    <col min="10" max="10" width="13.44140625" style="1" customWidth="1"/>
    <col min="11" max="11" width="0.664062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180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/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182</v>
      </c>
      <c r="F26" s="18"/>
      <c r="G26" s="18"/>
      <c r="H26" s="18"/>
      <c r="I26" s="18"/>
      <c r="J26" s="19"/>
      <c r="K26" s="16"/>
      <c r="L26" s="16"/>
      <c r="M26" s="16"/>
      <c r="N26" s="16"/>
      <c r="O26" s="41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181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/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23</v>
      </c>
      <c r="B34" s="51"/>
      <c r="C34" s="51"/>
      <c r="D34" s="52"/>
      <c r="E34" s="53" t="s">
        <v>24</v>
      </c>
      <c r="F34" s="52"/>
      <c r="G34" s="53" t="s">
        <v>25</v>
      </c>
      <c r="H34" s="51"/>
      <c r="I34" s="52"/>
      <c r="J34" s="53" t="s">
        <v>26</v>
      </c>
      <c r="K34" s="51"/>
      <c r="L34" s="53" t="s">
        <v>27</v>
      </c>
      <c r="M34" s="51"/>
      <c r="N34" s="51"/>
      <c r="O34" s="52"/>
      <c r="P34" s="53" t="s">
        <v>28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29</v>
      </c>
      <c r="F36" s="47"/>
      <c r="G36" s="47"/>
      <c r="H36" s="47"/>
      <c r="I36" s="47"/>
      <c r="J36" s="64" t="s">
        <v>30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31</v>
      </c>
      <c r="B37" s="66"/>
      <c r="C37" s="67" t="s">
        <v>32</v>
      </c>
      <c r="D37" s="68"/>
      <c r="E37" s="68"/>
      <c r="F37" s="69"/>
      <c r="G37" s="65" t="s">
        <v>33</v>
      </c>
      <c r="H37" s="70"/>
      <c r="I37" s="67" t="s">
        <v>34</v>
      </c>
      <c r="J37" s="68"/>
      <c r="K37" s="68"/>
      <c r="L37" s="65" t="s">
        <v>35</v>
      </c>
      <c r="M37" s="70"/>
      <c r="N37" s="67" t="s">
        <v>36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37</v>
      </c>
      <c r="C38" s="19"/>
      <c r="D38" s="73" t="s">
        <v>38</v>
      </c>
      <c r="E38" s="74">
        <f>'Krycí list Dráha'!E38+'Krycí list Oplotenie'!E38+'Krycí list Osvetlenie Ihr.'!E38+'Krycí list Osvetlenie draha'!E38</f>
        <v>0</v>
      </c>
      <c r="F38" s="75"/>
      <c r="G38" s="71">
        <v>8</v>
      </c>
      <c r="H38" s="76" t="s">
        <v>39</v>
      </c>
      <c r="I38" s="36"/>
      <c r="J38" s="77">
        <v>0</v>
      </c>
      <c r="K38" s="78"/>
      <c r="L38" s="71">
        <v>13</v>
      </c>
      <c r="M38" s="34" t="s">
        <v>40</v>
      </c>
      <c r="N38" s="39"/>
      <c r="O38" s="39"/>
      <c r="P38" s="79">
        <f>M48</f>
        <v>20</v>
      </c>
      <c r="Q38" s="80" t="s">
        <v>41</v>
      </c>
      <c r="R38" s="74">
        <v>0</v>
      </c>
      <c r="S38" s="75"/>
    </row>
    <row r="39" spans="1:19" ht="20.25" customHeight="1">
      <c r="A39" s="71">
        <v>2</v>
      </c>
      <c r="B39" s="81"/>
      <c r="C39" s="29"/>
      <c r="D39" s="73" t="s">
        <v>42</v>
      </c>
      <c r="E39" s="74">
        <f>'Krycí list Dráha'!E39+'Krycí list Oplotenie'!E39+'Krycí list Osvetlenie Ihr.'!E39+'Krycí list Osvetlenie draha'!E39</f>
        <v>0</v>
      </c>
      <c r="F39" s="75"/>
      <c r="G39" s="71">
        <v>9</v>
      </c>
      <c r="H39" s="16" t="s">
        <v>43</v>
      </c>
      <c r="I39" s="73"/>
      <c r="J39" s="77">
        <v>0</v>
      </c>
      <c r="K39" s="78"/>
      <c r="L39" s="71">
        <v>14</v>
      </c>
      <c r="M39" s="34" t="s">
        <v>44</v>
      </c>
      <c r="N39" s="39"/>
      <c r="O39" s="39"/>
      <c r="P39" s="79">
        <f>M48</f>
        <v>20</v>
      </c>
      <c r="Q39" s="80" t="s">
        <v>41</v>
      </c>
      <c r="R39" s="74">
        <v>0</v>
      </c>
      <c r="S39" s="75"/>
    </row>
    <row r="40" spans="1:19" ht="20.25" customHeight="1">
      <c r="A40" s="71">
        <v>3</v>
      </c>
      <c r="B40" s="72" t="s">
        <v>45</v>
      </c>
      <c r="C40" s="19"/>
      <c r="D40" s="73" t="s">
        <v>38</v>
      </c>
      <c r="E40" s="74">
        <f>'Krycí list Dráha'!E40+'Krycí list Oplotenie'!E40+'Krycí list Osvetlenie Ihr.'!E40+'Krycí list Osvetlenie draha'!E40</f>
        <v>0</v>
      </c>
      <c r="F40" s="75"/>
      <c r="G40" s="71">
        <v>10</v>
      </c>
      <c r="H40" s="76" t="s">
        <v>46</v>
      </c>
      <c r="I40" s="36"/>
      <c r="J40" s="77">
        <v>0</v>
      </c>
      <c r="K40" s="78"/>
      <c r="L40" s="71">
        <v>15</v>
      </c>
      <c r="M40" s="34" t="s">
        <v>47</v>
      </c>
      <c r="N40" s="39"/>
      <c r="O40" s="39"/>
      <c r="P40" s="79">
        <f>M48</f>
        <v>20</v>
      </c>
      <c r="Q40" s="80" t="s">
        <v>41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42</v>
      </c>
      <c r="E41" s="74">
        <f>'Krycí list Dráha'!E41+'Krycí list Oplotenie'!E41+'Krycí list Osvetlenie Ihr.'!E41+'Krycí list Osvetlenie draha'!E41</f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48</v>
      </c>
      <c r="N41" s="39"/>
      <c r="O41" s="39"/>
      <c r="P41" s="79">
        <f>M48</f>
        <v>20</v>
      </c>
      <c r="Q41" s="80" t="s">
        <v>41</v>
      </c>
      <c r="R41" s="74">
        <v>0</v>
      </c>
      <c r="S41" s="75"/>
    </row>
    <row r="42" spans="1:19" ht="20.25" customHeight="1">
      <c r="A42" s="71">
        <v>5</v>
      </c>
      <c r="B42" s="72" t="s">
        <v>49</v>
      </c>
      <c r="C42" s="19"/>
      <c r="D42" s="73" t="s">
        <v>38</v>
      </c>
      <c r="E42" s="74">
        <f>'Krycí list Dráha'!E42+'Krycí list Oplotenie'!E42+'Krycí list Osvetlenie Ihr.'!E42+'Krycí list Osvetlenie draha'!E42</f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50</v>
      </c>
      <c r="N42" s="39"/>
      <c r="O42" s="39"/>
      <c r="P42" s="79">
        <f>M48</f>
        <v>20</v>
      </c>
      <c r="Q42" s="80" t="s">
        <v>41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42</v>
      </c>
      <c r="E43" s="74">
        <f>'Krycí list Dráha'!E43+'Krycí list Oplotenie'!E43+'Krycí list Osvetlenie Ihr.'!E43+'Krycí list Osvetlenie draha'!E43</f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51</v>
      </c>
      <c r="N43" s="39"/>
      <c r="O43" s="39"/>
      <c r="P43" s="39"/>
      <c r="Q43" s="39"/>
      <c r="R43" s="74">
        <v>0</v>
      </c>
      <c r="S43" s="75"/>
    </row>
    <row r="44" spans="1:19" ht="20.25" customHeight="1">
      <c r="A44" s="71">
        <v>7</v>
      </c>
      <c r="B44" s="84" t="s">
        <v>52</v>
      </c>
      <c r="C44" s="39"/>
      <c r="D44" s="36"/>
      <c r="E44" s="85">
        <f>SUM(E38:E43)</f>
        <v>0</v>
      </c>
      <c r="F44" s="49"/>
      <c r="G44" s="71">
        <v>12</v>
      </c>
      <c r="H44" s="84" t="s">
        <v>53</v>
      </c>
      <c r="I44" s="36"/>
      <c r="J44" s="86">
        <f>SUM(J38:J41)</f>
        <v>0</v>
      </c>
      <c r="K44" s="87"/>
      <c r="L44" s="71">
        <v>19</v>
      </c>
      <c r="M44" s="84" t="s">
        <v>54</v>
      </c>
      <c r="N44" s="39"/>
      <c r="O44" s="39"/>
      <c r="P44" s="39"/>
      <c r="Q44" s="75"/>
      <c r="R44" s="85">
        <f>SUM(R38:R43)</f>
        <v>0</v>
      </c>
      <c r="S44" s="49"/>
    </row>
    <row r="45" spans="1:19" ht="20.25" customHeight="1">
      <c r="A45" s="88">
        <v>20</v>
      </c>
      <c r="B45" s="89" t="s">
        <v>55</v>
      </c>
      <c r="C45" s="90"/>
      <c r="D45" s="91"/>
      <c r="E45" s="92">
        <v>0</v>
      </c>
      <c r="F45" s="45"/>
      <c r="G45" s="88">
        <v>21</v>
      </c>
      <c r="H45" s="89" t="s">
        <v>56</v>
      </c>
      <c r="I45" s="91"/>
      <c r="J45" s="93">
        <v>0</v>
      </c>
      <c r="K45" s="94">
        <f>M48</f>
        <v>20</v>
      </c>
      <c r="L45" s="88">
        <v>22</v>
      </c>
      <c r="M45" s="89" t="s">
        <v>57</v>
      </c>
      <c r="N45" s="90"/>
      <c r="O45" s="44"/>
      <c r="P45" s="44"/>
      <c r="Q45" s="44"/>
      <c r="R45" s="92">
        <v>0</v>
      </c>
      <c r="S45" s="45"/>
    </row>
    <row r="46" spans="1:19" ht="20.25" customHeight="1">
      <c r="A46" s="95" t="s">
        <v>17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58</v>
      </c>
      <c r="M46" s="52"/>
      <c r="N46" s="67" t="s">
        <v>59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60</v>
      </c>
      <c r="N47" s="39"/>
      <c r="O47" s="39"/>
      <c r="P47" s="39"/>
      <c r="Q47" s="75"/>
      <c r="R47" s="85">
        <f>ROUND(E44+J44+R44+E45+J45+R45,2)</f>
        <v>0</v>
      </c>
      <c r="S47" s="49"/>
    </row>
    <row r="48" spans="1:19" ht="20.25" customHeight="1">
      <c r="A48" s="99" t="s">
        <v>61</v>
      </c>
      <c r="B48" s="28"/>
      <c r="C48" s="28"/>
      <c r="D48" s="28"/>
      <c r="E48" s="28"/>
      <c r="F48" s="29"/>
      <c r="G48" s="100" t="s">
        <v>62</v>
      </c>
      <c r="H48" s="28"/>
      <c r="I48" s="28"/>
      <c r="J48" s="28"/>
      <c r="K48" s="28"/>
      <c r="L48" s="71">
        <v>24</v>
      </c>
      <c r="M48" s="101">
        <v>20</v>
      </c>
      <c r="N48" s="36" t="s">
        <v>41</v>
      </c>
      <c r="O48" s="102">
        <f>R47-O49</f>
        <v>0</v>
      </c>
      <c r="P48" s="28" t="s">
        <v>63</v>
      </c>
      <c r="Q48" s="28"/>
      <c r="R48" s="103">
        <f>ROUND(O48*M48/100,2)</f>
        <v>0</v>
      </c>
      <c r="S48" s="104"/>
    </row>
    <row r="49" spans="1:19" ht="20.25" customHeight="1" thickBot="1">
      <c r="A49" s="105" t="s">
        <v>16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20</v>
      </c>
      <c r="N49" s="36" t="s">
        <v>41</v>
      </c>
      <c r="O49" s="102">
        <v>0</v>
      </c>
      <c r="P49" s="39" t="s">
        <v>63</v>
      </c>
      <c r="Q49" s="39"/>
      <c r="R49" s="74">
        <f>ROUND(O49*M49/100,2)</f>
        <v>0</v>
      </c>
      <c r="S49" s="75"/>
    </row>
    <row r="50" spans="1:19" ht="20.25" customHeight="1" thickBo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64</v>
      </c>
      <c r="N50" s="90"/>
      <c r="O50" s="90"/>
      <c r="P50" s="90"/>
      <c r="Q50" s="44"/>
      <c r="R50" s="108">
        <f>R47+R48+R49</f>
        <v>0</v>
      </c>
      <c r="S50" s="109"/>
    </row>
    <row r="51" spans="1:19" ht="20.25" customHeight="1">
      <c r="A51" s="99" t="s">
        <v>65</v>
      </c>
      <c r="B51" s="28"/>
      <c r="C51" s="28"/>
      <c r="D51" s="28"/>
      <c r="E51" s="28"/>
      <c r="F51" s="29"/>
      <c r="G51" s="100" t="s">
        <v>62</v>
      </c>
      <c r="H51" s="28"/>
      <c r="I51" s="28"/>
      <c r="J51" s="28"/>
      <c r="K51" s="28"/>
      <c r="L51" s="65" t="s">
        <v>66</v>
      </c>
      <c r="M51" s="52"/>
      <c r="N51" s="67" t="s">
        <v>67</v>
      </c>
      <c r="O51" s="51"/>
      <c r="P51" s="51"/>
      <c r="Q51" s="51"/>
      <c r="R51" s="110"/>
      <c r="S51" s="54"/>
    </row>
    <row r="52" spans="1:19" ht="20.25" customHeight="1">
      <c r="A52" s="105" t="s">
        <v>18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68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69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61</v>
      </c>
      <c r="B54" s="44"/>
      <c r="C54" s="44"/>
      <c r="D54" s="44"/>
      <c r="E54" s="44"/>
      <c r="F54" s="112"/>
      <c r="G54" s="113" t="s">
        <v>62</v>
      </c>
      <c r="H54" s="44"/>
      <c r="I54" s="44"/>
      <c r="J54" s="44"/>
      <c r="K54" s="44"/>
      <c r="L54" s="88">
        <v>29</v>
      </c>
      <c r="M54" s="89" t="s">
        <v>70</v>
      </c>
      <c r="N54" s="90"/>
      <c r="O54" s="90"/>
      <c r="P54" s="90"/>
      <c r="Q54" s="91"/>
      <c r="R54" s="58">
        <v>0</v>
      </c>
      <c r="S54" s="114"/>
    </row>
  </sheetData>
  <pageMargins left="0.59055118110236227" right="0.59055118110236227" top="0.9055118110236221" bottom="0.9055118110236221" header="0" footer="0"/>
  <pageSetup paperSize="9" scale="9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F6EA-3725-4AA0-B0DD-4A6F3C4C126D}">
  <dimension ref="A1:AC17"/>
  <sheetViews>
    <sheetView showGridLines="0" workbookViewId="0">
      <selection activeCell="A3" sqref="A3"/>
    </sheetView>
  </sheetViews>
  <sheetFormatPr defaultRowHeight="10.199999999999999"/>
  <cols>
    <col min="1" max="1" width="42.33203125" style="168" customWidth="1"/>
    <col min="2" max="2" width="11.88671875" style="167" customWidth="1"/>
    <col min="3" max="3" width="11.44140625" style="167" customWidth="1"/>
    <col min="4" max="4" width="11.5546875" style="167" customWidth="1"/>
    <col min="5" max="5" width="12.109375" style="252" customWidth="1"/>
    <col min="6" max="6" width="8.5546875" style="253" customWidth="1"/>
    <col min="7" max="22" width="9.109375" style="168"/>
    <col min="23" max="24" width="5.6640625" style="168" customWidth="1"/>
    <col min="25" max="25" width="6.5546875" style="168" customWidth="1"/>
    <col min="26" max="26" width="24.33203125" style="168" customWidth="1"/>
    <col min="27" max="27" width="4.33203125" style="168" customWidth="1"/>
    <col min="28" max="28" width="8.33203125" style="168" customWidth="1"/>
    <col min="29" max="29" width="8.6640625" style="168" customWidth="1"/>
    <col min="30" max="255" width="9.109375" style="168"/>
    <col min="256" max="256" width="42.33203125" style="168" customWidth="1"/>
    <col min="257" max="257" width="11.88671875" style="168" customWidth="1"/>
    <col min="258" max="258" width="11.44140625" style="168" customWidth="1"/>
    <col min="259" max="259" width="11.5546875" style="168" customWidth="1"/>
    <col min="260" max="260" width="12.109375" style="168" customWidth="1"/>
    <col min="261" max="261" width="8.5546875" style="168" customWidth="1"/>
    <col min="262" max="278" width="9.109375" style="168"/>
    <col min="279" max="280" width="5.6640625" style="168" customWidth="1"/>
    <col min="281" max="281" width="6.5546875" style="168" customWidth="1"/>
    <col min="282" max="282" width="24.33203125" style="168" customWidth="1"/>
    <col min="283" max="283" width="4.33203125" style="168" customWidth="1"/>
    <col min="284" max="284" width="8.33203125" style="168" customWidth="1"/>
    <col min="285" max="285" width="8.6640625" style="168" customWidth="1"/>
    <col min="286" max="511" width="9.109375" style="168"/>
    <col min="512" max="512" width="42.33203125" style="168" customWidth="1"/>
    <col min="513" max="513" width="11.88671875" style="168" customWidth="1"/>
    <col min="514" max="514" width="11.44140625" style="168" customWidth="1"/>
    <col min="515" max="515" width="11.5546875" style="168" customWidth="1"/>
    <col min="516" max="516" width="12.109375" style="168" customWidth="1"/>
    <col min="517" max="517" width="8.5546875" style="168" customWidth="1"/>
    <col min="518" max="534" width="9.109375" style="168"/>
    <col min="535" max="536" width="5.6640625" style="168" customWidth="1"/>
    <col min="537" max="537" width="6.5546875" style="168" customWidth="1"/>
    <col min="538" max="538" width="24.33203125" style="168" customWidth="1"/>
    <col min="539" max="539" width="4.33203125" style="168" customWidth="1"/>
    <col min="540" max="540" width="8.33203125" style="168" customWidth="1"/>
    <col min="541" max="541" width="8.6640625" style="168" customWidth="1"/>
    <col min="542" max="767" width="9.109375" style="168"/>
    <col min="768" max="768" width="42.33203125" style="168" customWidth="1"/>
    <col min="769" max="769" width="11.88671875" style="168" customWidth="1"/>
    <col min="770" max="770" width="11.44140625" style="168" customWidth="1"/>
    <col min="771" max="771" width="11.5546875" style="168" customWidth="1"/>
    <col min="772" max="772" width="12.109375" style="168" customWidth="1"/>
    <col min="773" max="773" width="8.5546875" style="168" customWidth="1"/>
    <col min="774" max="790" width="9.109375" style="168"/>
    <col min="791" max="792" width="5.6640625" style="168" customWidth="1"/>
    <col min="793" max="793" width="6.5546875" style="168" customWidth="1"/>
    <col min="794" max="794" width="24.33203125" style="168" customWidth="1"/>
    <col min="795" max="795" width="4.33203125" style="168" customWidth="1"/>
    <col min="796" max="796" width="8.33203125" style="168" customWidth="1"/>
    <col min="797" max="797" width="8.6640625" style="168" customWidth="1"/>
    <col min="798" max="1023" width="9.109375" style="168"/>
    <col min="1024" max="1024" width="42.33203125" style="168" customWidth="1"/>
    <col min="1025" max="1025" width="11.88671875" style="168" customWidth="1"/>
    <col min="1026" max="1026" width="11.44140625" style="168" customWidth="1"/>
    <col min="1027" max="1027" width="11.5546875" style="168" customWidth="1"/>
    <col min="1028" max="1028" width="12.109375" style="168" customWidth="1"/>
    <col min="1029" max="1029" width="8.5546875" style="168" customWidth="1"/>
    <col min="1030" max="1046" width="9.109375" style="168"/>
    <col min="1047" max="1048" width="5.6640625" style="168" customWidth="1"/>
    <col min="1049" max="1049" width="6.5546875" style="168" customWidth="1"/>
    <col min="1050" max="1050" width="24.33203125" style="168" customWidth="1"/>
    <col min="1051" max="1051" width="4.33203125" style="168" customWidth="1"/>
    <col min="1052" max="1052" width="8.33203125" style="168" customWidth="1"/>
    <col min="1053" max="1053" width="8.6640625" style="168" customWidth="1"/>
    <col min="1054" max="1279" width="9.109375" style="168"/>
    <col min="1280" max="1280" width="42.33203125" style="168" customWidth="1"/>
    <col min="1281" max="1281" width="11.88671875" style="168" customWidth="1"/>
    <col min="1282" max="1282" width="11.44140625" style="168" customWidth="1"/>
    <col min="1283" max="1283" width="11.5546875" style="168" customWidth="1"/>
    <col min="1284" max="1284" width="12.109375" style="168" customWidth="1"/>
    <col min="1285" max="1285" width="8.5546875" style="168" customWidth="1"/>
    <col min="1286" max="1302" width="9.109375" style="168"/>
    <col min="1303" max="1304" width="5.6640625" style="168" customWidth="1"/>
    <col min="1305" max="1305" width="6.5546875" style="168" customWidth="1"/>
    <col min="1306" max="1306" width="24.33203125" style="168" customWidth="1"/>
    <col min="1307" max="1307" width="4.33203125" style="168" customWidth="1"/>
    <col min="1308" max="1308" width="8.33203125" style="168" customWidth="1"/>
    <col min="1309" max="1309" width="8.6640625" style="168" customWidth="1"/>
    <col min="1310" max="1535" width="9.109375" style="168"/>
    <col min="1536" max="1536" width="42.33203125" style="168" customWidth="1"/>
    <col min="1537" max="1537" width="11.88671875" style="168" customWidth="1"/>
    <col min="1538" max="1538" width="11.44140625" style="168" customWidth="1"/>
    <col min="1539" max="1539" width="11.5546875" style="168" customWidth="1"/>
    <col min="1540" max="1540" width="12.109375" style="168" customWidth="1"/>
    <col min="1541" max="1541" width="8.5546875" style="168" customWidth="1"/>
    <col min="1542" max="1558" width="9.109375" style="168"/>
    <col min="1559" max="1560" width="5.6640625" style="168" customWidth="1"/>
    <col min="1561" max="1561" width="6.5546875" style="168" customWidth="1"/>
    <col min="1562" max="1562" width="24.33203125" style="168" customWidth="1"/>
    <col min="1563" max="1563" width="4.33203125" style="168" customWidth="1"/>
    <col min="1564" max="1564" width="8.33203125" style="168" customWidth="1"/>
    <col min="1565" max="1565" width="8.6640625" style="168" customWidth="1"/>
    <col min="1566" max="1791" width="9.109375" style="168"/>
    <col min="1792" max="1792" width="42.33203125" style="168" customWidth="1"/>
    <col min="1793" max="1793" width="11.88671875" style="168" customWidth="1"/>
    <col min="1794" max="1794" width="11.44140625" style="168" customWidth="1"/>
    <col min="1795" max="1795" width="11.5546875" style="168" customWidth="1"/>
    <col min="1796" max="1796" width="12.109375" style="168" customWidth="1"/>
    <col min="1797" max="1797" width="8.5546875" style="168" customWidth="1"/>
    <col min="1798" max="1814" width="9.109375" style="168"/>
    <col min="1815" max="1816" width="5.6640625" style="168" customWidth="1"/>
    <col min="1817" max="1817" width="6.5546875" style="168" customWidth="1"/>
    <col min="1818" max="1818" width="24.33203125" style="168" customWidth="1"/>
    <col min="1819" max="1819" width="4.33203125" style="168" customWidth="1"/>
    <col min="1820" max="1820" width="8.33203125" style="168" customWidth="1"/>
    <col min="1821" max="1821" width="8.6640625" style="168" customWidth="1"/>
    <col min="1822" max="2047" width="9.109375" style="168"/>
    <col min="2048" max="2048" width="42.33203125" style="168" customWidth="1"/>
    <col min="2049" max="2049" width="11.88671875" style="168" customWidth="1"/>
    <col min="2050" max="2050" width="11.44140625" style="168" customWidth="1"/>
    <col min="2051" max="2051" width="11.5546875" style="168" customWidth="1"/>
    <col min="2052" max="2052" width="12.109375" style="168" customWidth="1"/>
    <col min="2053" max="2053" width="8.5546875" style="168" customWidth="1"/>
    <col min="2054" max="2070" width="9.109375" style="168"/>
    <col min="2071" max="2072" width="5.6640625" style="168" customWidth="1"/>
    <col min="2073" max="2073" width="6.5546875" style="168" customWidth="1"/>
    <col min="2074" max="2074" width="24.33203125" style="168" customWidth="1"/>
    <col min="2075" max="2075" width="4.33203125" style="168" customWidth="1"/>
    <col min="2076" max="2076" width="8.33203125" style="168" customWidth="1"/>
    <col min="2077" max="2077" width="8.6640625" style="168" customWidth="1"/>
    <col min="2078" max="2303" width="9.109375" style="168"/>
    <col min="2304" max="2304" width="42.33203125" style="168" customWidth="1"/>
    <col min="2305" max="2305" width="11.88671875" style="168" customWidth="1"/>
    <col min="2306" max="2306" width="11.44140625" style="168" customWidth="1"/>
    <col min="2307" max="2307" width="11.5546875" style="168" customWidth="1"/>
    <col min="2308" max="2308" width="12.109375" style="168" customWidth="1"/>
    <col min="2309" max="2309" width="8.5546875" style="168" customWidth="1"/>
    <col min="2310" max="2326" width="9.109375" style="168"/>
    <col min="2327" max="2328" width="5.6640625" style="168" customWidth="1"/>
    <col min="2329" max="2329" width="6.5546875" style="168" customWidth="1"/>
    <col min="2330" max="2330" width="24.33203125" style="168" customWidth="1"/>
    <col min="2331" max="2331" width="4.33203125" style="168" customWidth="1"/>
    <col min="2332" max="2332" width="8.33203125" style="168" customWidth="1"/>
    <col min="2333" max="2333" width="8.6640625" style="168" customWidth="1"/>
    <col min="2334" max="2559" width="9.109375" style="168"/>
    <col min="2560" max="2560" width="42.33203125" style="168" customWidth="1"/>
    <col min="2561" max="2561" width="11.88671875" style="168" customWidth="1"/>
    <col min="2562" max="2562" width="11.44140625" style="168" customWidth="1"/>
    <col min="2563" max="2563" width="11.5546875" style="168" customWidth="1"/>
    <col min="2564" max="2564" width="12.109375" style="168" customWidth="1"/>
    <col min="2565" max="2565" width="8.5546875" style="168" customWidth="1"/>
    <col min="2566" max="2582" width="9.109375" style="168"/>
    <col min="2583" max="2584" width="5.6640625" style="168" customWidth="1"/>
    <col min="2585" max="2585" width="6.5546875" style="168" customWidth="1"/>
    <col min="2586" max="2586" width="24.33203125" style="168" customWidth="1"/>
    <col min="2587" max="2587" width="4.33203125" style="168" customWidth="1"/>
    <col min="2588" max="2588" width="8.33203125" style="168" customWidth="1"/>
    <col min="2589" max="2589" width="8.6640625" style="168" customWidth="1"/>
    <col min="2590" max="2815" width="9.109375" style="168"/>
    <col min="2816" max="2816" width="42.33203125" style="168" customWidth="1"/>
    <col min="2817" max="2817" width="11.88671875" style="168" customWidth="1"/>
    <col min="2818" max="2818" width="11.44140625" style="168" customWidth="1"/>
    <col min="2819" max="2819" width="11.5546875" style="168" customWidth="1"/>
    <col min="2820" max="2820" width="12.109375" style="168" customWidth="1"/>
    <col min="2821" max="2821" width="8.5546875" style="168" customWidth="1"/>
    <col min="2822" max="2838" width="9.109375" style="168"/>
    <col min="2839" max="2840" width="5.6640625" style="168" customWidth="1"/>
    <col min="2841" max="2841" width="6.5546875" style="168" customWidth="1"/>
    <col min="2842" max="2842" width="24.33203125" style="168" customWidth="1"/>
    <col min="2843" max="2843" width="4.33203125" style="168" customWidth="1"/>
    <col min="2844" max="2844" width="8.33203125" style="168" customWidth="1"/>
    <col min="2845" max="2845" width="8.6640625" style="168" customWidth="1"/>
    <col min="2846" max="3071" width="9.109375" style="168"/>
    <col min="3072" max="3072" width="42.33203125" style="168" customWidth="1"/>
    <col min="3073" max="3073" width="11.88671875" style="168" customWidth="1"/>
    <col min="3074" max="3074" width="11.44140625" style="168" customWidth="1"/>
    <col min="3075" max="3075" width="11.5546875" style="168" customWidth="1"/>
    <col min="3076" max="3076" width="12.109375" style="168" customWidth="1"/>
    <col min="3077" max="3077" width="8.5546875" style="168" customWidth="1"/>
    <col min="3078" max="3094" width="9.109375" style="168"/>
    <col min="3095" max="3096" width="5.6640625" style="168" customWidth="1"/>
    <col min="3097" max="3097" width="6.5546875" style="168" customWidth="1"/>
    <col min="3098" max="3098" width="24.33203125" style="168" customWidth="1"/>
    <col min="3099" max="3099" width="4.33203125" style="168" customWidth="1"/>
    <col min="3100" max="3100" width="8.33203125" style="168" customWidth="1"/>
    <col min="3101" max="3101" width="8.6640625" style="168" customWidth="1"/>
    <col min="3102" max="3327" width="9.109375" style="168"/>
    <col min="3328" max="3328" width="42.33203125" style="168" customWidth="1"/>
    <col min="3329" max="3329" width="11.88671875" style="168" customWidth="1"/>
    <col min="3330" max="3330" width="11.44140625" style="168" customWidth="1"/>
    <col min="3331" max="3331" width="11.5546875" style="168" customWidth="1"/>
    <col min="3332" max="3332" width="12.109375" style="168" customWidth="1"/>
    <col min="3333" max="3333" width="8.5546875" style="168" customWidth="1"/>
    <col min="3334" max="3350" width="9.109375" style="168"/>
    <col min="3351" max="3352" width="5.6640625" style="168" customWidth="1"/>
    <col min="3353" max="3353" width="6.5546875" style="168" customWidth="1"/>
    <col min="3354" max="3354" width="24.33203125" style="168" customWidth="1"/>
    <col min="3355" max="3355" width="4.33203125" style="168" customWidth="1"/>
    <col min="3356" max="3356" width="8.33203125" style="168" customWidth="1"/>
    <col min="3357" max="3357" width="8.6640625" style="168" customWidth="1"/>
    <col min="3358" max="3583" width="9.109375" style="168"/>
    <col min="3584" max="3584" width="42.33203125" style="168" customWidth="1"/>
    <col min="3585" max="3585" width="11.88671875" style="168" customWidth="1"/>
    <col min="3586" max="3586" width="11.44140625" style="168" customWidth="1"/>
    <col min="3587" max="3587" width="11.5546875" style="168" customWidth="1"/>
    <col min="3588" max="3588" width="12.109375" style="168" customWidth="1"/>
    <col min="3589" max="3589" width="8.5546875" style="168" customWidth="1"/>
    <col min="3590" max="3606" width="9.109375" style="168"/>
    <col min="3607" max="3608" width="5.6640625" style="168" customWidth="1"/>
    <col min="3609" max="3609" width="6.5546875" style="168" customWidth="1"/>
    <col min="3610" max="3610" width="24.33203125" style="168" customWidth="1"/>
    <col min="3611" max="3611" width="4.33203125" style="168" customWidth="1"/>
    <col min="3612" max="3612" width="8.33203125" style="168" customWidth="1"/>
    <col min="3613" max="3613" width="8.6640625" style="168" customWidth="1"/>
    <col min="3614" max="3839" width="9.109375" style="168"/>
    <col min="3840" max="3840" width="42.33203125" style="168" customWidth="1"/>
    <col min="3841" max="3841" width="11.88671875" style="168" customWidth="1"/>
    <col min="3842" max="3842" width="11.44140625" style="168" customWidth="1"/>
    <col min="3843" max="3843" width="11.5546875" style="168" customWidth="1"/>
    <col min="3844" max="3844" width="12.109375" style="168" customWidth="1"/>
    <col min="3845" max="3845" width="8.5546875" style="168" customWidth="1"/>
    <col min="3846" max="3862" width="9.109375" style="168"/>
    <col min="3863" max="3864" width="5.6640625" style="168" customWidth="1"/>
    <col min="3865" max="3865" width="6.5546875" style="168" customWidth="1"/>
    <col min="3866" max="3866" width="24.33203125" style="168" customWidth="1"/>
    <col min="3867" max="3867" width="4.33203125" style="168" customWidth="1"/>
    <col min="3868" max="3868" width="8.33203125" style="168" customWidth="1"/>
    <col min="3869" max="3869" width="8.6640625" style="168" customWidth="1"/>
    <col min="3870" max="4095" width="9.109375" style="168"/>
    <col min="4096" max="4096" width="42.33203125" style="168" customWidth="1"/>
    <col min="4097" max="4097" width="11.88671875" style="168" customWidth="1"/>
    <col min="4098" max="4098" width="11.44140625" style="168" customWidth="1"/>
    <col min="4099" max="4099" width="11.5546875" style="168" customWidth="1"/>
    <col min="4100" max="4100" width="12.109375" style="168" customWidth="1"/>
    <col min="4101" max="4101" width="8.5546875" style="168" customWidth="1"/>
    <col min="4102" max="4118" width="9.109375" style="168"/>
    <col min="4119" max="4120" width="5.6640625" style="168" customWidth="1"/>
    <col min="4121" max="4121" width="6.5546875" style="168" customWidth="1"/>
    <col min="4122" max="4122" width="24.33203125" style="168" customWidth="1"/>
    <col min="4123" max="4123" width="4.33203125" style="168" customWidth="1"/>
    <col min="4124" max="4124" width="8.33203125" style="168" customWidth="1"/>
    <col min="4125" max="4125" width="8.6640625" style="168" customWidth="1"/>
    <col min="4126" max="4351" width="9.109375" style="168"/>
    <col min="4352" max="4352" width="42.33203125" style="168" customWidth="1"/>
    <col min="4353" max="4353" width="11.88671875" style="168" customWidth="1"/>
    <col min="4354" max="4354" width="11.44140625" style="168" customWidth="1"/>
    <col min="4355" max="4355" width="11.5546875" style="168" customWidth="1"/>
    <col min="4356" max="4356" width="12.109375" style="168" customWidth="1"/>
    <col min="4357" max="4357" width="8.5546875" style="168" customWidth="1"/>
    <col min="4358" max="4374" width="9.109375" style="168"/>
    <col min="4375" max="4376" width="5.6640625" style="168" customWidth="1"/>
    <col min="4377" max="4377" width="6.5546875" style="168" customWidth="1"/>
    <col min="4378" max="4378" width="24.33203125" style="168" customWidth="1"/>
    <col min="4379" max="4379" width="4.33203125" style="168" customWidth="1"/>
    <col min="4380" max="4380" width="8.33203125" style="168" customWidth="1"/>
    <col min="4381" max="4381" width="8.6640625" style="168" customWidth="1"/>
    <col min="4382" max="4607" width="9.109375" style="168"/>
    <col min="4608" max="4608" width="42.33203125" style="168" customWidth="1"/>
    <col min="4609" max="4609" width="11.88671875" style="168" customWidth="1"/>
    <col min="4610" max="4610" width="11.44140625" style="168" customWidth="1"/>
    <col min="4611" max="4611" width="11.5546875" style="168" customWidth="1"/>
    <col min="4612" max="4612" width="12.109375" style="168" customWidth="1"/>
    <col min="4613" max="4613" width="8.5546875" style="168" customWidth="1"/>
    <col min="4614" max="4630" width="9.109375" style="168"/>
    <col min="4631" max="4632" width="5.6640625" style="168" customWidth="1"/>
    <col min="4633" max="4633" width="6.5546875" style="168" customWidth="1"/>
    <col min="4634" max="4634" width="24.33203125" style="168" customWidth="1"/>
    <col min="4635" max="4635" width="4.33203125" style="168" customWidth="1"/>
    <col min="4636" max="4636" width="8.33203125" style="168" customWidth="1"/>
    <col min="4637" max="4637" width="8.6640625" style="168" customWidth="1"/>
    <col min="4638" max="4863" width="9.109375" style="168"/>
    <col min="4864" max="4864" width="42.33203125" style="168" customWidth="1"/>
    <col min="4865" max="4865" width="11.88671875" style="168" customWidth="1"/>
    <col min="4866" max="4866" width="11.44140625" style="168" customWidth="1"/>
    <col min="4867" max="4867" width="11.5546875" style="168" customWidth="1"/>
    <col min="4868" max="4868" width="12.109375" style="168" customWidth="1"/>
    <col min="4869" max="4869" width="8.5546875" style="168" customWidth="1"/>
    <col min="4870" max="4886" width="9.109375" style="168"/>
    <col min="4887" max="4888" width="5.6640625" style="168" customWidth="1"/>
    <col min="4889" max="4889" width="6.5546875" style="168" customWidth="1"/>
    <col min="4890" max="4890" width="24.33203125" style="168" customWidth="1"/>
    <col min="4891" max="4891" width="4.33203125" style="168" customWidth="1"/>
    <col min="4892" max="4892" width="8.33203125" style="168" customWidth="1"/>
    <col min="4893" max="4893" width="8.6640625" style="168" customWidth="1"/>
    <col min="4894" max="5119" width="9.109375" style="168"/>
    <col min="5120" max="5120" width="42.33203125" style="168" customWidth="1"/>
    <col min="5121" max="5121" width="11.88671875" style="168" customWidth="1"/>
    <col min="5122" max="5122" width="11.44140625" style="168" customWidth="1"/>
    <col min="5123" max="5123" width="11.5546875" style="168" customWidth="1"/>
    <col min="5124" max="5124" width="12.109375" style="168" customWidth="1"/>
    <col min="5125" max="5125" width="8.5546875" style="168" customWidth="1"/>
    <col min="5126" max="5142" width="9.109375" style="168"/>
    <col min="5143" max="5144" width="5.6640625" style="168" customWidth="1"/>
    <col min="5145" max="5145" width="6.5546875" style="168" customWidth="1"/>
    <col min="5146" max="5146" width="24.33203125" style="168" customWidth="1"/>
    <col min="5147" max="5147" width="4.33203125" style="168" customWidth="1"/>
    <col min="5148" max="5148" width="8.33203125" style="168" customWidth="1"/>
    <col min="5149" max="5149" width="8.6640625" style="168" customWidth="1"/>
    <col min="5150" max="5375" width="9.109375" style="168"/>
    <col min="5376" max="5376" width="42.33203125" style="168" customWidth="1"/>
    <col min="5377" max="5377" width="11.88671875" style="168" customWidth="1"/>
    <col min="5378" max="5378" width="11.44140625" style="168" customWidth="1"/>
    <col min="5379" max="5379" width="11.5546875" style="168" customWidth="1"/>
    <col min="5380" max="5380" width="12.109375" style="168" customWidth="1"/>
    <col min="5381" max="5381" width="8.5546875" style="168" customWidth="1"/>
    <col min="5382" max="5398" width="9.109375" style="168"/>
    <col min="5399" max="5400" width="5.6640625" style="168" customWidth="1"/>
    <col min="5401" max="5401" width="6.5546875" style="168" customWidth="1"/>
    <col min="5402" max="5402" width="24.33203125" style="168" customWidth="1"/>
    <col min="5403" max="5403" width="4.33203125" style="168" customWidth="1"/>
    <col min="5404" max="5404" width="8.33203125" style="168" customWidth="1"/>
    <col min="5405" max="5405" width="8.6640625" style="168" customWidth="1"/>
    <col min="5406" max="5631" width="9.109375" style="168"/>
    <col min="5632" max="5632" width="42.33203125" style="168" customWidth="1"/>
    <col min="5633" max="5633" width="11.88671875" style="168" customWidth="1"/>
    <col min="5634" max="5634" width="11.44140625" style="168" customWidth="1"/>
    <col min="5635" max="5635" width="11.5546875" style="168" customWidth="1"/>
    <col min="5636" max="5636" width="12.109375" style="168" customWidth="1"/>
    <col min="5637" max="5637" width="8.5546875" style="168" customWidth="1"/>
    <col min="5638" max="5654" width="9.109375" style="168"/>
    <col min="5655" max="5656" width="5.6640625" style="168" customWidth="1"/>
    <col min="5657" max="5657" width="6.5546875" style="168" customWidth="1"/>
    <col min="5658" max="5658" width="24.33203125" style="168" customWidth="1"/>
    <col min="5659" max="5659" width="4.33203125" style="168" customWidth="1"/>
    <col min="5660" max="5660" width="8.33203125" style="168" customWidth="1"/>
    <col min="5661" max="5661" width="8.6640625" style="168" customWidth="1"/>
    <col min="5662" max="5887" width="9.109375" style="168"/>
    <col min="5888" max="5888" width="42.33203125" style="168" customWidth="1"/>
    <col min="5889" max="5889" width="11.88671875" style="168" customWidth="1"/>
    <col min="5890" max="5890" width="11.44140625" style="168" customWidth="1"/>
    <col min="5891" max="5891" width="11.5546875" style="168" customWidth="1"/>
    <col min="5892" max="5892" width="12.109375" style="168" customWidth="1"/>
    <col min="5893" max="5893" width="8.5546875" style="168" customWidth="1"/>
    <col min="5894" max="5910" width="9.109375" style="168"/>
    <col min="5911" max="5912" width="5.6640625" style="168" customWidth="1"/>
    <col min="5913" max="5913" width="6.5546875" style="168" customWidth="1"/>
    <col min="5914" max="5914" width="24.33203125" style="168" customWidth="1"/>
    <col min="5915" max="5915" width="4.33203125" style="168" customWidth="1"/>
    <col min="5916" max="5916" width="8.33203125" style="168" customWidth="1"/>
    <col min="5917" max="5917" width="8.6640625" style="168" customWidth="1"/>
    <col min="5918" max="6143" width="9.109375" style="168"/>
    <col min="6144" max="6144" width="42.33203125" style="168" customWidth="1"/>
    <col min="6145" max="6145" width="11.88671875" style="168" customWidth="1"/>
    <col min="6146" max="6146" width="11.44140625" style="168" customWidth="1"/>
    <col min="6147" max="6147" width="11.5546875" style="168" customWidth="1"/>
    <col min="6148" max="6148" width="12.109375" style="168" customWidth="1"/>
    <col min="6149" max="6149" width="8.5546875" style="168" customWidth="1"/>
    <col min="6150" max="6166" width="9.109375" style="168"/>
    <col min="6167" max="6168" width="5.6640625" style="168" customWidth="1"/>
    <col min="6169" max="6169" width="6.5546875" style="168" customWidth="1"/>
    <col min="6170" max="6170" width="24.33203125" style="168" customWidth="1"/>
    <col min="6171" max="6171" width="4.33203125" style="168" customWidth="1"/>
    <col min="6172" max="6172" width="8.33203125" style="168" customWidth="1"/>
    <col min="6173" max="6173" width="8.6640625" style="168" customWidth="1"/>
    <col min="6174" max="6399" width="9.109375" style="168"/>
    <col min="6400" max="6400" width="42.33203125" style="168" customWidth="1"/>
    <col min="6401" max="6401" width="11.88671875" style="168" customWidth="1"/>
    <col min="6402" max="6402" width="11.44140625" style="168" customWidth="1"/>
    <col min="6403" max="6403" width="11.5546875" style="168" customWidth="1"/>
    <col min="6404" max="6404" width="12.109375" style="168" customWidth="1"/>
    <col min="6405" max="6405" width="8.5546875" style="168" customWidth="1"/>
    <col min="6406" max="6422" width="9.109375" style="168"/>
    <col min="6423" max="6424" width="5.6640625" style="168" customWidth="1"/>
    <col min="6425" max="6425" width="6.5546875" style="168" customWidth="1"/>
    <col min="6426" max="6426" width="24.33203125" style="168" customWidth="1"/>
    <col min="6427" max="6427" width="4.33203125" style="168" customWidth="1"/>
    <col min="6428" max="6428" width="8.33203125" style="168" customWidth="1"/>
    <col min="6429" max="6429" width="8.6640625" style="168" customWidth="1"/>
    <col min="6430" max="6655" width="9.109375" style="168"/>
    <col min="6656" max="6656" width="42.33203125" style="168" customWidth="1"/>
    <col min="6657" max="6657" width="11.88671875" style="168" customWidth="1"/>
    <col min="6658" max="6658" width="11.44140625" style="168" customWidth="1"/>
    <col min="6659" max="6659" width="11.5546875" style="168" customWidth="1"/>
    <col min="6660" max="6660" width="12.109375" style="168" customWidth="1"/>
    <col min="6661" max="6661" width="8.5546875" style="168" customWidth="1"/>
    <col min="6662" max="6678" width="9.109375" style="168"/>
    <col min="6679" max="6680" width="5.6640625" style="168" customWidth="1"/>
    <col min="6681" max="6681" width="6.5546875" style="168" customWidth="1"/>
    <col min="6682" max="6682" width="24.33203125" style="168" customWidth="1"/>
    <col min="6683" max="6683" width="4.33203125" style="168" customWidth="1"/>
    <col min="6684" max="6684" width="8.33203125" style="168" customWidth="1"/>
    <col min="6685" max="6685" width="8.6640625" style="168" customWidth="1"/>
    <col min="6686" max="6911" width="9.109375" style="168"/>
    <col min="6912" max="6912" width="42.33203125" style="168" customWidth="1"/>
    <col min="6913" max="6913" width="11.88671875" style="168" customWidth="1"/>
    <col min="6914" max="6914" width="11.44140625" style="168" customWidth="1"/>
    <col min="6915" max="6915" width="11.5546875" style="168" customWidth="1"/>
    <col min="6916" max="6916" width="12.109375" style="168" customWidth="1"/>
    <col min="6917" max="6917" width="8.5546875" style="168" customWidth="1"/>
    <col min="6918" max="6934" width="9.109375" style="168"/>
    <col min="6935" max="6936" width="5.6640625" style="168" customWidth="1"/>
    <col min="6937" max="6937" width="6.5546875" style="168" customWidth="1"/>
    <col min="6938" max="6938" width="24.33203125" style="168" customWidth="1"/>
    <col min="6939" max="6939" width="4.33203125" style="168" customWidth="1"/>
    <col min="6940" max="6940" width="8.33203125" style="168" customWidth="1"/>
    <col min="6941" max="6941" width="8.6640625" style="168" customWidth="1"/>
    <col min="6942" max="7167" width="9.109375" style="168"/>
    <col min="7168" max="7168" width="42.33203125" style="168" customWidth="1"/>
    <col min="7169" max="7169" width="11.88671875" style="168" customWidth="1"/>
    <col min="7170" max="7170" width="11.44140625" style="168" customWidth="1"/>
    <col min="7171" max="7171" width="11.5546875" style="168" customWidth="1"/>
    <col min="7172" max="7172" width="12.109375" style="168" customWidth="1"/>
    <col min="7173" max="7173" width="8.5546875" style="168" customWidth="1"/>
    <col min="7174" max="7190" width="9.109375" style="168"/>
    <col min="7191" max="7192" width="5.6640625" style="168" customWidth="1"/>
    <col min="7193" max="7193" width="6.5546875" style="168" customWidth="1"/>
    <col min="7194" max="7194" width="24.33203125" style="168" customWidth="1"/>
    <col min="7195" max="7195" width="4.33203125" style="168" customWidth="1"/>
    <col min="7196" max="7196" width="8.33203125" style="168" customWidth="1"/>
    <col min="7197" max="7197" width="8.6640625" style="168" customWidth="1"/>
    <col min="7198" max="7423" width="9.109375" style="168"/>
    <col min="7424" max="7424" width="42.33203125" style="168" customWidth="1"/>
    <col min="7425" max="7425" width="11.88671875" style="168" customWidth="1"/>
    <col min="7426" max="7426" width="11.44140625" style="168" customWidth="1"/>
    <col min="7427" max="7427" width="11.5546875" style="168" customWidth="1"/>
    <col min="7428" max="7428" width="12.109375" style="168" customWidth="1"/>
    <col min="7429" max="7429" width="8.5546875" style="168" customWidth="1"/>
    <col min="7430" max="7446" width="9.109375" style="168"/>
    <col min="7447" max="7448" width="5.6640625" style="168" customWidth="1"/>
    <col min="7449" max="7449" width="6.5546875" style="168" customWidth="1"/>
    <col min="7450" max="7450" width="24.33203125" style="168" customWidth="1"/>
    <col min="7451" max="7451" width="4.33203125" style="168" customWidth="1"/>
    <col min="7452" max="7452" width="8.33203125" style="168" customWidth="1"/>
    <col min="7453" max="7453" width="8.6640625" style="168" customWidth="1"/>
    <col min="7454" max="7679" width="9.109375" style="168"/>
    <col min="7680" max="7680" width="42.33203125" style="168" customWidth="1"/>
    <col min="7681" max="7681" width="11.88671875" style="168" customWidth="1"/>
    <col min="7682" max="7682" width="11.44140625" style="168" customWidth="1"/>
    <col min="7683" max="7683" width="11.5546875" style="168" customWidth="1"/>
    <col min="7684" max="7684" width="12.109375" style="168" customWidth="1"/>
    <col min="7685" max="7685" width="8.5546875" style="168" customWidth="1"/>
    <col min="7686" max="7702" width="9.109375" style="168"/>
    <col min="7703" max="7704" width="5.6640625" style="168" customWidth="1"/>
    <col min="7705" max="7705" width="6.5546875" style="168" customWidth="1"/>
    <col min="7706" max="7706" width="24.33203125" style="168" customWidth="1"/>
    <col min="7707" max="7707" width="4.33203125" style="168" customWidth="1"/>
    <col min="7708" max="7708" width="8.33203125" style="168" customWidth="1"/>
    <col min="7709" max="7709" width="8.6640625" style="168" customWidth="1"/>
    <col min="7710" max="7935" width="9.109375" style="168"/>
    <col min="7936" max="7936" width="42.33203125" style="168" customWidth="1"/>
    <col min="7937" max="7937" width="11.88671875" style="168" customWidth="1"/>
    <col min="7938" max="7938" width="11.44140625" style="168" customWidth="1"/>
    <col min="7939" max="7939" width="11.5546875" style="168" customWidth="1"/>
    <col min="7940" max="7940" width="12.109375" style="168" customWidth="1"/>
    <col min="7941" max="7941" width="8.5546875" style="168" customWidth="1"/>
    <col min="7942" max="7958" width="9.109375" style="168"/>
    <col min="7959" max="7960" width="5.6640625" style="168" customWidth="1"/>
    <col min="7961" max="7961" width="6.5546875" style="168" customWidth="1"/>
    <col min="7962" max="7962" width="24.33203125" style="168" customWidth="1"/>
    <col min="7963" max="7963" width="4.33203125" style="168" customWidth="1"/>
    <col min="7964" max="7964" width="8.33203125" style="168" customWidth="1"/>
    <col min="7965" max="7965" width="8.6640625" style="168" customWidth="1"/>
    <col min="7966" max="8191" width="9.109375" style="168"/>
    <col min="8192" max="8192" width="42.33203125" style="168" customWidth="1"/>
    <col min="8193" max="8193" width="11.88671875" style="168" customWidth="1"/>
    <col min="8194" max="8194" width="11.44140625" style="168" customWidth="1"/>
    <col min="8195" max="8195" width="11.5546875" style="168" customWidth="1"/>
    <col min="8196" max="8196" width="12.109375" style="168" customWidth="1"/>
    <col min="8197" max="8197" width="8.5546875" style="168" customWidth="1"/>
    <col min="8198" max="8214" width="9.109375" style="168"/>
    <col min="8215" max="8216" width="5.6640625" style="168" customWidth="1"/>
    <col min="8217" max="8217" width="6.5546875" style="168" customWidth="1"/>
    <col min="8218" max="8218" width="24.33203125" style="168" customWidth="1"/>
    <col min="8219" max="8219" width="4.33203125" style="168" customWidth="1"/>
    <col min="8220" max="8220" width="8.33203125" style="168" customWidth="1"/>
    <col min="8221" max="8221" width="8.6640625" style="168" customWidth="1"/>
    <col min="8222" max="8447" width="9.109375" style="168"/>
    <col min="8448" max="8448" width="42.33203125" style="168" customWidth="1"/>
    <col min="8449" max="8449" width="11.88671875" style="168" customWidth="1"/>
    <col min="8450" max="8450" width="11.44140625" style="168" customWidth="1"/>
    <col min="8451" max="8451" width="11.5546875" style="168" customWidth="1"/>
    <col min="8452" max="8452" width="12.109375" style="168" customWidth="1"/>
    <col min="8453" max="8453" width="8.5546875" style="168" customWidth="1"/>
    <col min="8454" max="8470" width="9.109375" style="168"/>
    <col min="8471" max="8472" width="5.6640625" style="168" customWidth="1"/>
    <col min="8473" max="8473" width="6.5546875" style="168" customWidth="1"/>
    <col min="8474" max="8474" width="24.33203125" style="168" customWidth="1"/>
    <col min="8475" max="8475" width="4.33203125" style="168" customWidth="1"/>
    <col min="8476" max="8476" width="8.33203125" style="168" customWidth="1"/>
    <col min="8477" max="8477" width="8.6640625" style="168" customWidth="1"/>
    <col min="8478" max="8703" width="9.109375" style="168"/>
    <col min="8704" max="8704" width="42.33203125" style="168" customWidth="1"/>
    <col min="8705" max="8705" width="11.88671875" style="168" customWidth="1"/>
    <col min="8706" max="8706" width="11.44140625" style="168" customWidth="1"/>
    <col min="8707" max="8707" width="11.5546875" style="168" customWidth="1"/>
    <col min="8708" max="8708" width="12.109375" style="168" customWidth="1"/>
    <col min="8709" max="8709" width="8.5546875" style="168" customWidth="1"/>
    <col min="8710" max="8726" width="9.109375" style="168"/>
    <col min="8727" max="8728" width="5.6640625" style="168" customWidth="1"/>
    <col min="8729" max="8729" width="6.5546875" style="168" customWidth="1"/>
    <col min="8730" max="8730" width="24.33203125" style="168" customWidth="1"/>
    <col min="8731" max="8731" width="4.33203125" style="168" customWidth="1"/>
    <col min="8732" max="8732" width="8.33203125" style="168" customWidth="1"/>
    <col min="8733" max="8733" width="8.6640625" style="168" customWidth="1"/>
    <col min="8734" max="8959" width="9.109375" style="168"/>
    <col min="8960" max="8960" width="42.33203125" style="168" customWidth="1"/>
    <col min="8961" max="8961" width="11.88671875" style="168" customWidth="1"/>
    <col min="8962" max="8962" width="11.44140625" style="168" customWidth="1"/>
    <col min="8963" max="8963" width="11.5546875" style="168" customWidth="1"/>
    <col min="8964" max="8964" width="12.109375" style="168" customWidth="1"/>
    <col min="8965" max="8965" width="8.5546875" style="168" customWidth="1"/>
    <col min="8966" max="8982" width="9.109375" style="168"/>
    <col min="8983" max="8984" width="5.6640625" style="168" customWidth="1"/>
    <col min="8985" max="8985" width="6.5546875" style="168" customWidth="1"/>
    <col min="8986" max="8986" width="24.33203125" style="168" customWidth="1"/>
    <col min="8987" max="8987" width="4.33203125" style="168" customWidth="1"/>
    <col min="8988" max="8988" width="8.33203125" style="168" customWidth="1"/>
    <col min="8989" max="8989" width="8.6640625" style="168" customWidth="1"/>
    <col min="8990" max="9215" width="9.109375" style="168"/>
    <col min="9216" max="9216" width="42.33203125" style="168" customWidth="1"/>
    <col min="9217" max="9217" width="11.88671875" style="168" customWidth="1"/>
    <col min="9218" max="9218" width="11.44140625" style="168" customWidth="1"/>
    <col min="9219" max="9219" width="11.5546875" style="168" customWidth="1"/>
    <col min="9220" max="9220" width="12.109375" style="168" customWidth="1"/>
    <col min="9221" max="9221" width="8.5546875" style="168" customWidth="1"/>
    <col min="9222" max="9238" width="9.109375" style="168"/>
    <col min="9239" max="9240" width="5.6640625" style="168" customWidth="1"/>
    <col min="9241" max="9241" width="6.5546875" style="168" customWidth="1"/>
    <col min="9242" max="9242" width="24.33203125" style="168" customWidth="1"/>
    <col min="9243" max="9243" width="4.33203125" style="168" customWidth="1"/>
    <col min="9244" max="9244" width="8.33203125" style="168" customWidth="1"/>
    <col min="9245" max="9245" width="8.6640625" style="168" customWidth="1"/>
    <col min="9246" max="9471" width="9.109375" style="168"/>
    <col min="9472" max="9472" width="42.33203125" style="168" customWidth="1"/>
    <col min="9473" max="9473" width="11.88671875" style="168" customWidth="1"/>
    <col min="9474" max="9474" width="11.44140625" style="168" customWidth="1"/>
    <col min="9475" max="9475" width="11.5546875" style="168" customWidth="1"/>
    <col min="9476" max="9476" width="12.109375" style="168" customWidth="1"/>
    <col min="9477" max="9477" width="8.5546875" style="168" customWidth="1"/>
    <col min="9478" max="9494" width="9.109375" style="168"/>
    <col min="9495" max="9496" width="5.6640625" style="168" customWidth="1"/>
    <col min="9497" max="9497" width="6.5546875" style="168" customWidth="1"/>
    <col min="9498" max="9498" width="24.33203125" style="168" customWidth="1"/>
    <col min="9499" max="9499" width="4.33203125" style="168" customWidth="1"/>
    <col min="9500" max="9500" width="8.33203125" style="168" customWidth="1"/>
    <col min="9501" max="9501" width="8.6640625" style="168" customWidth="1"/>
    <col min="9502" max="9727" width="9.109375" style="168"/>
    <col min="9728" max="9728" width="42.33203125" style="168" customWidth="1"/>
    <col min="9729" max="9729" width="11.88671875" style="168" customWidth="1"/>
    <col min="9730" max="9730" width="11.44140625" style="168" customWidth="1"/>
    <col min="9731" max="9731" width="11.5546875" style="168" customWidth="1"/>
    <col min="9732" max="9732" width="12.109375" style="168" customWidth="1"/>
    <col min="9733" max="9733" width="8.5546875" style="168" customWidth="1"/>
    <col min="9734" max="9750" width="9.109375" style="168"/>
    <col min="9751" max="9752" width="5.6640625" style="168" customWidth="1"/>
    <col min="9753" max="9753" width="6.5546875" style="168" customWidth="1"/>
    <col min="9754" max="9754" width="24.33203125" style="168" customWidth="1"/>
    <col min="9755" max="9755" width="4.33203125" style="168" customWidth="1"/>
    <col min="9756" max="9756" width="8.33203125" style="168" customWidth="1"/>
    <col min="9757" max="9757" width="8.6640625" style="168" customWidth="1"/>
    <col min="9758" max="9983" width="9.109375" style="168"/>
    <col min="9984" max="9984" width="42.33203125" style="168" customWidth="1"/>
    <col min="9985" max="9985" width="11.88671875" style="168" customWidth="1"/>
    <col min="9986" max="9986" width="11.44140625" style="168" customWidth="1"/>
    <col min="9987" max="9987" width="11.5546875" style="168" customWidth="1"/>
    <col min="9988" max="9988" width="12.109375" style="168" customWidth="1"/>
    <col min="9989" max="9989" width="8.5546875" style="168" customWidth="1"/>
    <col min="9990" max="10006" width="9.109375" style="168"/>
    <col min="10007" max="10008" width="5.6640625" style="168" customWidth="1"/>
    <col min="10009" max="10009" width="6.5546875" style="168" customWidth="1"/>
    <col min="10010" max="10010" width="24.33203125" style="168" customWidth="1"/>
    <col min="10011" max="10011" width="4.33203125" style="168" customWidth="1"/>
    <col min="10012" max="10012" width="8.33203125" style="168" customWidth="1"/>
    <col min="10013" max="10013" width="8.6640625" style="168" customWidth="1"/>
    <col min="10014" max="10239" width="9.109375" style="168"/>
    <col min="10240" max="10240" width="42.33203125" style="168" customWidth="1"/>
    <col min="10241" max="10241" width="11.88671875" style="168" customWidth="1"/>
    <col min="10242" max="10242" width="11.44140625" style="168" customWidth="1"/>
    <col min="10243" max="10243" width="11.5546875" style="168" customWidth="1"/>
    <col min="10244" max="10244" width="12.109375" style="168" customWidth="1"/>
    <col min="10245" max="10245" width="8.5546875" style="168" customWidth="1"/>
    <col min="10246" max="10262" width="9.109375" style="168"/>
    <col min="10263" max="10264" width="5.6640625" style="168" customWidth="1"/>
    <col min="10265" max="10265" width="6.5546875" style="168" customWidth="1"/>
    <col min="10266" max="10266" width="24.33203125" style="168" customWidth="1"/>
    <col min="10267" max="10267" width="4.33203125" style="168" customWidth="1"/>
    <col min="10268" max="10268" width="8.33203125" style="168" customWidth="1"/>
    <col min="10269" max="10269" width="8.6640625" style="168" customWidth="1"/>
    <col min="10270" max="10495" width="9.109375" style="168"/>
    <col min="10496" max="10496" width="42.33203125" style="168" customWidth="1"/>
    <col min="10497" max="10497" width="11.88671875" style="168" customWidth="1"/>
    <col min="10498" max="10498" width="11.44140625" style="168" customWidth="1"/>
    <col min="10499" max="10499" width="11.5546875" style="168" customWidth="1"/>
    <col min="10500" max="10500" width="12.109375" style="168" customWidth="1"/>
    <col min="10501" max="10501" width="8.5546875" style="168" customWidth="1"/>
    <col min="10502" max="10518" width="9.109375" style="168"/>
    <col min="10519" max="10520" width="5.6640625" style="168" customWidth="1"/>
    <col min="10521" max="10521" width="6.5546875" style="168" customWidth="1"/>
    <col min="10522" max="10522" width="24.33203125" style="168" customWidth="1"/>
    <col min="10523" max="10523" width="4.33203125" style="168" customWidth="1"/>
    <col min="10524" max="10524" width="8.33203125" style="168" customWidth="1"/>
    <col min="10525" max="10525" width="8.6640625" style="168" customWidth="1"/>
    <col min="10526" max="10751" width="9.109375" style="168"/>
    <col min="10752" max="10752" width="42.33203125" style="168" customWidth="1"/>
    <col min="10753" max="10753" width="11.88671875" style="168" customWidth="1"/>
    <col min="10754" max="10754" width="11.44140625" style="168" customWidth="1"/>
    <col min="10755" max="10755" width="11.5546875" style="168" customWidth="1"/>
    <col min="10756" max="10756" width="12.109375" style="168" customWidth="1"/>
    <col min="10757" max="10757" width="8.5546875" style="168" customWidth="1"/>
    <col min="10758" max="10774" width="9.109375" style="168"/>
    <col min="10775" max="10776" width="5.6640625" style="168" customWidth="1"/>
    <col min="10777" max="10777" width="6.5546875" style="168" customWidth="1"/>
    <col min="10778" max="10778" width="24.33203125" style="168" customWidth="1"/>
    <col min="10779" max="10779" width="4.33203125" style="168" customWidth="1"/>
    <col min="10780" max="10780" width="8.33203125" style="168" customWidth="1"/>
    <col min="10781" max="10781" width="8.6640625" style="168" customWidth="1"/>
    <col min="10782" max="11007" width="9.109375" style="168"/>
    <col min="11008" max="11008" width="42.33203125" style="168" customWidth="1"/>
    <col min="11009" max="11009" width="11.88671875" style="168" customWidth="1"/>
    <col min="11010" max="11010" width="11.44140625" style="168" customWidth="1"/>
    <col min="11011" max="11011" width="11.5546875" style="168" customWidth="1"/>
    <col min="11012" max="11012" width="12.109375" style="168" customWidth="1"/>
    <col min="11013" max="11013" width="8.5546875" style="168" customWidth="1"/>
    <col min="11014" max="11030" width="9.109375" style="168"/>
    <col min="11031" max="11032" width="5.6640625" style="168" customWidth="1"/>
    <col min="11033" max="11033" width="6.5546875" style="168" customWidth="1"/>
    <col min="11034" max="11034" width="24.33203125" style="168" customWidth="1"/>
    <col min="11035" max="11035" width="4.33203125" style="168" customWidth="1"/>
    <col min="11036" max="11036" width="8.33203125" style="168" customWidth="1"/>
    <col min="11037" max="11037" width="8.6640625" style="168" customWidth="1"/>
    <col min="11038" max="11263" width="9.109375" style="168"/>
    <col min="11264" max="11264" width="42.33203125" style="168" customWidth="1"/>
    <col min="11265" max="11265" width="11.88671875" style="168" customWidth="1"/>
    <col min="11266" max="11266" width="11.44140625" style="168" customWidth="1"/>
    <col min="11267" max="11267" width="11.5546875" style="168" customWidth="1"/>
    <col min="11268" max="11268" width="12.109375" style="168" customWidth="1"/>
    <col min="11269" max="11269" width="8.5546875" style="168" customWidth="1"/>
    <col min="11270" max="11286" width="9.109375" style="168"/>
    <col min="11287" max="11288" width="5.6640625" style="168" customWidth="1"/>
    <col min="11289" max="11289" width="6.5546875" style="168" customWidth="1"/>
    <col min="11290" max="11290" width="24.33203125" style="168" customWidth="1"/>
    <col min="11291" max="11291" width="4.33203125" style="168" customWidth="1"/>
    <col min="11292" max="11292" width="8.33203125" style="168" customWidth="1"/>
    <col min="11293" max="11293" width="8.6640625" style="168" customWidth="1"/>
    <col min="11294" max="11519" width="9.109375" style="168"/>
    <col min="11520" max="11520" width="42.33203125" style="168" customWidth="1"/>
    <col min="11521" max="11521" width="11.88671875" style="168" customWidth="1"/>
    <col min="11522" max="11522" width="11.44140625" style="168" customWidth="1"/>
    <col min="11523" max="11523" width="11.5546875" style="168" customWidth="1"/>
    <col min="11524" max="11524" width="12.109375" style="168" customWidth="1"/>
    <col min="11525" max="11525" width="8.5546875" style="168" customWidth="1"/>
    <col min="11526" max="11542" width="9.109375" style="168"/>
    <col min="11543" max="11544" width="5.6640625" style="168" customWidth="1"/>
    <col min="11545" max="11545" width="6.5546875" style="168" customWidth="1"/>
    <col min="11546" max="11546" width="24.33203125" style="168" customWidth="1"/>
    <col min="11547" max="11547" width="4.33203125" style="168" customWidth="1"/>
    <col min="11548" max="11548" width="8.33203125" style="168" customWidth="1"/>
    <col min="11549" max="11549" width="8.6640625" style="168" customWidth="1"/>
    <col min="11550" max="11775" width="9.109375" style="168"/>
    <col min="11776" max="11776" width="42.33203125" style="168" customWidth="1"/>
    <col min="11777" max="11777" width="11.88671875" style="168" customWidth="1"/>
    <col min="11778" max="11778" width="11.44140625" style="168" customWidth="1"/>
    <col min="11779" max="11779" width="11.5546875" style="168" customWidth="1"/>
    <col min="11780" max="11780" width="12.109375" style="168" customWidth="1"/>
    <col min="11781" max="11781" width="8.5546875" style="168" customWidth="1"/>
    <col min="11782" max="11798" width="9.109375" style="168"/>
    <col min="11799" max="11800" width="5.6640625" style="168" customWidth="1"/>
    <col min="11801" max="11801" width="6.5546875" style="168" customWidth="1"/>
    <col min="11802" max="11802" width="24.33203125" style="168" customWidth="1"/>
    <col min="11803" max="11803" width="4.33203125" style="168" customWidth="1"/>
    <col min="11804" max="11804" width="8.33203125" style="168" customWidth="1"/>
    <col min="11805" max="11805" width="8.6640625" style="168" customWidth="1"/>
    <col min="11806" max="12031" width="9.109375" style="168"/>
    <col min="12032" max="12032" width="42.33203125" style="168" customWidth="1"/>
    <col min="12033" max="12033" width="11.88671875" style="168" customWidth="1"/>
    <col min="12034" max="12034" width="11.44140625" style="168" customWidth="1"/>
    <col min="12035" max="12035" width="11.5546875" style="168" customWidth="1"/>
    <col min="12036" max="12036" width="12.109375" style="168" customWidth="1"/>
    <col min="12037" max="12037" width="8.5546875" style="168" customWidth="1"/>
    <col min="12038" max="12054" width="9.109375" style="168"/>
    <col min="12055" max="12056" width="5.6640625" style="168" customWidth="1"/>
    <col min="12057" max="12057" width="6.5546875" style="168" customWidth="1"/>
    <col min="12058" max="12058" width="24.33203125" style="168" customWidth="1"/>
    <col min="12059" max="12059" width="4.33203125" style="168" customWidth="1"/>
    <col min="12060" max="12060" width="8.33203125" style="168" customWidth="1"/>
    <col min="12061" max="12061" width="8.6640625" style="168" customWidth="1"/>
    <col min="12062" max="12287" width="9.109375" style="168"/>
    <col min="12288" max="12288" width="42.33203125" style="168" customWidth="1"/>
    <col min="12289" max="12289" width="11.88671875" style="168" customWidth="1"/>
    <col min="12290" max="12290" width="11.44140625" style="168" customWidth="1"/>
    <col min="12291" max="12291" width="11.5546875" style="168" customWidth="1"/>
    <col min="12292" max="12292" width="12.109375" style="168" customWidth="1"/>
    <col min="12293" max="12293" width="8.5546875" style="168" customWidth="1"/>
    <col min="12294" max="12310" width="9.109375" style="168"/>
    <col min="12311" max="12312" width="5.6640625" style="168" customWidth="1"/>
    <col min="12313" max="12313" width="6.5546875" style="168" customWidth="1"/>
    <col min="12314" max="12314" width="24.33203125" style="168" customWidth="1"/>
    <col min="12315" max="12315" width="4.33203125" style="168" customWidth="1"/>
    <col min="12316" max="12316" width="8.33203125" style="168" customWidth="1"/>
    <col min="12317" max="12317" width="8.6640625" style="168" customWidth="1"/>
    <col min="12318" max="12543" width="9.109375" style="168"/>
    <col min="12544" max="12544" width="42.33203125" style="168" customWidth="1"/>
    <col min="12545" max="12545" width="11.88671875" style="168" customWidth="1"/>
    <col min="12546" max="12546" width="11.44140625" style="168" customWidth="1"/>
    <col min="12547" max="12547" width="11.5546875" style="168" customWidth="1"/>
    <col min="12548" max="12548" width="12.109375" style="168" customWidth="1"/>
    <col min="12549" max="12549" width="8.5546875" style="168" customWidth="1"/>
    <col min="12550" max="12566" width="9.109375" style="168"/>
    <col min="12567" max="12568" width="5.6640625" style="168" customWidth="1"/>
    <col min="12569" max="12569" width="6.5546875" style="168" customWidth="1"/>
    <col min="12570" max="12570" width="24.33203125" style="168" customWidth="1"/>
    <col min="12571" max="12571" width="4.33203125" style="168" customWidth="1"/>
    <col min="12572" max="12572" width="8.33203125" style="168" customWidth="1"/>
    <col min="12573" max="12573" width="8.6640625" style="168" customWidth="1"/>
    <col min="12574" max="12799" width="9.109375" style="168"/>
    <col min="12800" max="12800" width="42.33203125" style="168" customWidth="1"/>
    <col min="12801" max="12801" width="11.88671875" style="168" customWidth="1"/>
    <col min="12802" max="12802" width="11.44140625" style="168" customWidth="1"/>
    <col min="12803" max="12803" width="11.5546875" style="168" customWidth="1"/>
    <col min="12804" max="12804" width="12.109375" style="168" customWidth="1"/>
    <col min="12805" max="12805" width="8.5546875" style="168" customWidth="1"/>
    <col min="12806" max="12822" width="9.109375" style="168"/>
    <col min="12823" max="12824" width="5.6640625" style="168" customWidth="1"/>
    <col min="12825" max="12825" width="6.5546875" style="168" customWidth="1"/>
    <col min="12826" max="12826" width="24.33203125" style="168" customWidth="1"/>
    <col min="12827" max="12827" width="4.33203125" style="168" customWidth="1"/>
    <col min="12828" max="12828" width="8.33203125" style="168" customWidth="1"/>
    <col min="12829" max="12829" width="8.6640625" style="168" customWidth="1"/>
    <col min="12830" max="13055" width="9.109375" style="168"/>
    <col min="13056" max="13056" width="42.33203125" style="168" customWidth="1"/>
    <col min="13057" max="13057" width="11.88671875" style="168" customWidth="1"/>
    <col min="13058" max="13058" width="11.44140625" style="168" customWidth="1"/>
    <col min="13059" max="13059" width="11.5546875" style="168" customWidth="1"/>
    <col min="13060" max="13060" width="12.109375" style="168" customWidth="1"/>
    <col min="13061" max="13061" width="8.5546875" style="168" customWidth="1"/>
    <col min="13062" max="13078" width="9.109375" style="168"/>
    <col min="13079" max="13080" width="5.6640625" style="168" customWidth="1"/>
    <col min="13081" max="13081" width="6.5546875" style="168" customWidth="1"/>
    <col min="13082" max="13082" width="24.33203125" style="168" customWidth="1"/>
    <col min="13083" max="13083" width="4.33203125" style="168" customWidth="1"/>
    <col min="13084" max="13084" width="8.33203125" style="168" customWidth="1"/>
    <col min="13085" max="13085" width="8.6640625" style="168" customWidth="1"/>
    <col min="13086" max="13311" width="9.109375" style="168"/>
    <col min="13312" max="13312" width="42.33203125" style="168" customWidth="1"/>
    <col min="13313" max="13313" width="11.88671875" style="168" customWidth="1"/>
    <col min="13314" max="13314" width="11.44140625" style="168" customWidth="1"/>
    <col min="13315" max="13315" width="11.5546875" style="168" customWidth="1"/>
    <col min="13316" max="13316" width="12.109375" style="168" customWidth="1"/>
    <col min="13317" max="13317" width="8.5546875" style="168" customWidth="1"/>
    <col min="13318" max="13334" width="9.109375" style="168"/>
    <col min="13335" max="13336" width="5.6640625" style="168" customWidth="1"/>
    <col min="13337" max="13337" width="6.5546875" style="168" customWidth="1"/>
    <col min="13338" max="13338" width="24.33203125" style="168" customWidth="1"/>
    <col min="13339" max="13339" width="4.33203125" style="168" customWidth="1"/>
    <col min="13340" max="13340" width="8.33203125" style="168" customWidth="1"/>
    <col min="13341" max="13341" width="8.6640625" style="168" customWidth="1"/>
    <col min="13342" max="13567" width="9.109375" style="168"/>
    <col min="13568" max="13568" width="42.33203125" style="168" customWidth="1"/>
    <col min="13569" max="13569" width="11.88671875" style="168" customWidth="1"/>
    <col min="13570" max="13570" width="11.44140625" style="168" customWidth="1"/>
    <col min="13571" max="13571" width="11.5546875" style="168" customWidth="1"/>
    <col min="13572" max="13572" width="12.109375" style="168" customWidth="1"/>
    <col min="13573" max="13573" width="8.5546875" style="168" customWidth="1"/>
    <col min="13574" max="13590" width="9.109375" style="168"/>
    <col min="13591" max="13592" width="5.6640625" style="168" customWidth="1"/>
    <col min="13593" max="13593" width="6.5546875" style="168" customWidth="1"/>
    <col min="13594" max="13594" width="24.33203125" style="168" customWidth="1"/>
    <col min="13595" max="13595" width="4.33203125" style="168" customWidth="1"/>
    <col min="13596" max="13596" width="8.33203125" style="168" customWidth="1"/>
    <col min="13597" max="13597" width="8.6640625" style="168" customWidth="1"/>
    <col min="13598" max="13823" width="9.109375" style="168"/>
    <col min="13824" max="13824" width="42.33203125" style="168" customWidth="1"/>
    <col min="13825" max="13825" width="11.88671875" style="168" customWidth="1"/>
    <col min="13826" max="13826" width="11.44140625" style="168" customWidth="1"/>
    <col min="13827" max="13827" width="11.5546875" style="168" customWidth="1"/>
    <col min="13828" max="13828" width="12.109375" style="168" customWidth="1"/>
    <col min="13829" max="13829" width="8.5546875" style="168" customWidth="1"/>
    <col min="13830" max="13846" width="9.109375" style="168"/>
    <col min="13847" max="13848" width="5.6640625" style="168" customWidth="1"/>
    <col min="13849" max="13849" width="6.5546875" style="168" customWidth="1"/>
    <col min="13850" max="13850" width="24.33203125" style="168" customWidth="1"/>
    <col min="13851" max="13851" width="4.33203125" style="168" customWidth="1"/>
    <col min="13852" max="13852" width="8.33203125" style="168" customWidth="1"/>
    <col min="13853" max="13853" width="8.6640625" style="168" customWidth="1"/>
    <col min="13854" max="14079" width="9.109375" style="168"/>
    <col min="14080" max="14080" width="42.33203125" style="168" customWidth="1"/>
    <col min="14081" max="14081" width="11.88671875" style="168" customWidth="1"/>
    <col min="14082" max="14082" width="11.44140625" style="168" customWidth="1"/>
    <col min="14083" max="14083" width="11.5546875" style="168" customWidth="1"/>
    <col min="14084" max="14084" width="12.109375" style="168" customWidth="1"/>
    <col min="14085" max="14085" width="8.5546875" style="168" customWidth="1"/>
    <col min="14086" max="14102" width="9.109375" style="168"/>
    <col min="14103" max="14104" width="5.6640625" style="168" customWidth="1"/>
    <col min="14105" max="14105" width="6.5546875" style="168" customWidth="1"/>
    <col min="14106" max="14106" width="24.33203125" style="168" customWidth="1"/>
    <col min="14107" max="14107" width="4.33203125" style="168" customWidth="1"/>
    <col min="14108" max="14108" width="8.33203125" style="168" customWidth="1"/>
    <col min="14109" max="14109" width="8.6640625" style="168" customWidth="1"/>
    <col min="14110" max="14335" width="9.109375" style="168"/>
    <col min="14336" max="14336" width="42.33203125" style="168" customWidth="1"/>
    <col min="14337" max="14337" width="11.88671875" style="168" customWidth="1"/>
    <col min="14338" max="14338" width="11.44140625" style="168" customWidth="1"/>
    <col min="14339" max="14339" width="11.5546875" style="168" customWidth="1"/>
    <col min="14340" max="14340" width="12.109375" style="168" customWidth="1"/>
    <col min="14341" max="14341" width="8.5546875" style="168" customWidth="1"/>
    <col min="14342" max="14358" width="9.109375" style="168"/>
    <col min="14359" max="14360" width="5.6640625" style="168" customWidth="1"/>
    <col min="14361" max="14361" width="6.5546875" style="168" customWidth="1"/>
    <col min="14362" max="14362" width="24.33203125" style="168" customWidth="1"/>
    <col min="14363" max="14363" width="4.33203125" style="168" customWidth="1"/>
    <col min="14364" max="14364" width="8.33203125" style="168" customWidth="1"/>
    <col min="14365" max="14365" width="8.6640625" style="168" customWidth="1"/>
    <col min="14366" max="14591" width="9.109375" style="168"/>
    <col min="14592" max="14592" width="42.33203125" style="168" customWidth="1"/>
    <col min="14593" max="14593" width="11.88671875" style="168" customWidth="1"/>
    <col min="14594" max="14594" width="11.44140625" style="168" customWidth="1"/>
    <col min="14595" max="14595" width="11.5546875" style="168" customWidth="1"/>
    <col min="14596" max="14596" width="12.109375" style="168" customWidth="1"/>
    <col min="14597" max="14597" width="8.5546875" style="168" customWidth="1"/>
    <col min="14598" max="14614" width="9.109375" style="168"/>
    <col min="14615" max="14616" width="5.6640625" style="168" customWidth="1"/>
    <col min="14617" max="14617" width="6.5546875" style="168" customWidth="1"/>
    <col min="14618" max="14618" width="24.33203125" style="168" customWidth="1"/>
    <col min="14619" max="14619" width="4.33203125" style="168" customWidth="1"/>
    <col min="14620" max="14620" width="8.33203125" style="168" customWidth="1"/>
    <col min="14621" max="14621" width="8.6640625" style="168" customWidth="1"/>
    <col min="14622" max="14847" width="9.109375" style="168"/>
    <col min="14848" max="14848" width="42.33203125" style="168" customWidth="1"/>
    <col min="14849" max="14849" width="11.88671875" style="168" customWidth="1"/>
    <col min="14850" max="14850" width="11.44140625" style="168" customWidth="1"/>
    <col min="14851" max="14851" width="11.5546875" style="168" customWidth="1"/>
    <col min="14852" max="14852" width="12.109375" style="168" customWidth="1"/>
    <col min="14853" max="14853" width="8.5546875" style="168" customWidth="1"/>
    <col min="14854" max="14870" width="9.109375" style="168"/>
    <col min="14871" max="14872" width="5.6640625" style="168" customWidth="1"/>
    <col min="14873" max="14873" width="6.5546875" style="168" customWidth="1"/>
    <col min="14874" max="14874" width="24.33203125" style="168" customWidth="1"/>
    <col min="14875" max="14875" width="4.33203125" style="168" customWidth="1"/>
    <col min="14876" max="14876" width="8.33203125" style="168" customWidth="1"/>
    <col min="14877" max="14877" width="8.6640625" style="168" customWidth="1"/>
    <col min="14878" max="15103" width="9.109375" style="168"/>
    <col min="15104" max="15104" width="42.33203125" style="168" customWidth="1"/>
    <col min="15105" max="15105" width="11.88671875" style="168" customWidth="1"/>
    <col min="15106" max="15106" width="11.44140625" style="168" customWidth="1"/>
    <col min="15107" max="15107" width="11.5546875" style="168" customWidth="1"/>
    <col min="15108" max="15108" width="12.109375" style="168" customWidth="1"/>
    <col min="15109" max="15109" width="8.5546875" style="168" customWidth="1"/>
    <col min="15110" max="15126" width="9.109375" style="168"/>
    <col min="15127" max="15128" width="5.6640625" style="168" customWidth="1"/>
    <col min="15129" max="15129" width="6.5546875" style="168" customWidth="1"/>
    <col min="15130" max="15130" width="24.33203125" style="168" customWidth="1"/>
    <col min="15131" max="15131" width="4.33203125" style="168" customWidth="1"/>
    <col min="15132" max="15132" width="8.33203125" style="168" customWidth="1"/>
    <col min="15133" max="15133" width="8.6640625" style="168" customWidth="1"/>
    <col min="15134" max="15359" width="9.109375" style="168"/>
    <col min="15360" max="15360" width="42.33203125" style="168" customWidth="1"/>
    <col min="15361" max="15361" width="11.88671875" style="168" customWidth="1"/>
    <col min="15362" max="15362" width="11.44140625" style="168" customWidth="1"/>
    <col min="15363" max="15363" width="11.5546875" style="168" customWidth="1"/>
    <col min="15364" max="15364" width="12.109375" style="168" customWidth="1"/>
    <col min="15365" max="15365" width="8.5546875" style="168" customWidth="1"/>
    <col min="15366" max="15382" width="9.109375" style="168"/>
    <col min="15383" max="15384" width="5.6640625" style="168" customWidth="1"/>
    <col min="15385" max="15385" width="6.5546875" style="168" customWidth="1"/>
    <col min="15386" max="15386" width="24.33203125" style="168" customWidth="1"/>
    <col min="15387" max="15387" width="4.33203125" style="168" customWidth="1"/>
    <col min="15388" max="15388" width="8.33203125" style="168" customWidth="1"/>
    <col min="15389" max="15389" width="8.6640625" style="168" customWidth="1"/>
    <col min="15390" max="15615" width="9.109375" style="168"/>
    <col min="15616" max="15616" width="42.33203125" style="168" customWidth="1"/>
    <col min="15617" max="15617" width="11.88671875" style="168" customWidth="1"/>
    <col min="15618" max="15618" width="11.44140625" style="168" customWidth="1"/>
    <col min="15619" max="15619" width="11.5546875" style="168" customWidth="1"/>
    <col min="15620" max="15620" width="12.109375" style="168" customWidth="1"/>
    <col min="15621" max="15621" width="8.5546875" style="168" customWidth="1"/>
    <col min="15622" max="15638" width="9.109375" style="168"/>
    <col min="15639" max="15640" width="5.6640625" style="168" customWidth="1"/>
    <col min="15641" max="15641" width="6.5546875" style="168" customWidth="1"/>
    <col min="15642" max="15642" width="24.33203125" style="168" customWidth="1"/>
    <col min="15643" max="15643" width="4.33203125" style="168" customWidth="1"/>
    <col min="15644" max="15644" width="8.33203125" style="168" customWidth="1"/>
    <col min="15645" max="15645" width="8.6640625" style="168" customWidth="1"/>
    <col min="15646" max="15871" width="9.109375" style="168"/>
    <col min="15872" max="15872" width="42.33203125" style="168" customWidth="1"/>
    <col min="15873" max="15873" width="11.88671875" style="168" customWidth="1"/>
    <col min="15874" max="15874" width="11.44140625" style="168" customWidth="1"/>
    <col min="15875" max="15875" width="11.5546875" style="168" customWidth="1"/>
    <col min="15876" max="15876" width="12.109375" style="168" customWidth="1"/>
    <col min="15877" max="15877" width="8.5546875" style="168" customWidth="1"/>
    <col min="15878" max="15894" width="9.109375" style="168"/>
    <col min="15895" max="15896" width="5.6640625" style="168" customWidth="1"/>
    <col min="15897" max="15897" width="6.5546875" style="168" customWidth="1"/>
    <col min="15898" max="15898" width="24.33203125" style="168" customWidth="1"/>
    <col min="15899" max="15899" width="4.33203125" style="168" customWidth="1"/>
    <col min="15900" max="15900" width="8.33203125" style="168" customWidth="1"/>
    <col min="15901" max="15901" width="8.6640625" style="168" customWidth="1"/>
    <col min="15902" max="16127" width="9.109375" style="168"/>
    <col min="16128" max="16128" width="42.33203125" style="168" customWidth="1"/>
    <col min="16129" max="16129" width="11.88671875" style="168" customWidth="1"/>
    <col min="16130" max="16130" width="11.44140625" style="168" customWidth="1"/>
    <col min="16131" max="16131" width="11.5546875" style="168" customWidth="1"/>
    <col min="16132" max="16132" width="12.109375" style="168" customWidth="1"/>
    <col min="16133" max="16133" width="8.5546875" style="168" customWidth="1"/>
    <col min="16134" max="16150" width="9.109375" style="168"/>
    <col min="16151" max="16152" width="5.6640625" style="168" customWidth="1"/>
    <col min="16153" max="16153" width="6.5546875" style="168" customWidth="1"/>
    <col min="16154" max="16154" width="24.33203125" style="168" customWidth="1"/>
    <col min="16155" max="16155" width="4.33203125" style="168" customWidth="1"/>
    <col min="16156" max="16156" width="8.33203125" style="168" customWidth="1"/>
    <col min="16157" max="16157" width="8.6640625" style="168" customWidth="1"/>
    <col min="16158" max="16384" width="9.109375" style="168"/>
  </cols>
  <sheetData>
    <row r="1" spans="1:29">
      <c r="A1" s="166" t="s">
        <v>259</v>
      </c>
      <c r="C1" s="168"/>
      <c r="E1" s="166" t="s">
        <v>260</v>
      </c>
      <c r="F1" s="168"/>
      <c r="Y1" s="249" t="s">
        <v>261</v>
      </c>
      <c r="Z1" s="249" t="s">
        <v>262</v>
      </c>
      <c r="AA1" s="249" t="s">
        <v>263</v>
      </c>
      <c r="AB1" s="249" t="s">
        <v>264</v>
      </c>
      <c r="AC1" s="249" t="s">
        <v>265</v>
      </c>
    </row>
    <row r="2" spans="1:29">
      <c r="A2" s="166" t="s">
        <v>266</v>
      </c>
      <c r="C2" s="168"/>
      <c r="E2" s="166" t="s">
        <v>75</v>
      </c>
      <c r="F2" s="168"/>
      <c r="Y2" s="249" t="s">
        <v>267</v>
      </c>
      <c r="Z2" s="250" t="s">
        <v>268</v>
      </c>
      <c r="AA2" s="250" t="s">
        <v>30</v>
      </c>
      <c r="AB2" s="250"/>
      <c r="AC2" s="251"/>
    </row>
    <row r="3" spans="1:29">
      <c r="A3" s="166" t="s">
        <v>184</v>
      </c>
      <c r="C3" s="168"/>
      <c r="E3" s="166"/>
      <c r="F3" s="168"/>
      <c r="Y3" s="249" t="s">
        <v>269</v>
      </c>
      <c r="Z3" s="250" t="s">
        <v>270</v>
      </c>
      <c r="AA3" s="250" t="s">
        <v>30</v>
      </c>
      <c r="AB3" s="250" t="s">
        <v>271</v>
      </c>
      <c r="AC3" s="251" t="s">
        <v>272</v>
      </c>
    </row>
    <row r="4" spans="1:29">
      <c r="B4" s="168"/>
      <c r="C4" s="168"/>
      <c r="D4" s="168"/>
      <c r="E4" s="168"/>
      <c r="F4" s="168"/>
      <c r="Y4" s="249" t="s">
        <v>273</v>
      </c>
      <c r="Z4" s="250" t="s">
        <v>274</v>
      </c>
      <c r="AA4" s="250" t="s">
        <v>30</v>
      </c>
      <c r="AB4" s="250"/>
      <c r="AC4" s="251"/>
    </row>
    <row r="5" spans="1:29">
      <c r="A5" s="166" t="s">
        <v>275</v>
      </c>
      <c r="B5" s="168"/>
      <c r="C5" s="168"/>
      <c r="D5" s="168"/>
      <c r="E5" s="168"/>
      <c r="F5" s="168"/>
      <c r="Y5" s="249" t="s">
        <v>276</v>
      </c>
      <c r="Z5" s="250" t="s">
        <v>270</v>
      </c>
      <c r="AA5" s="250" t="s">
        <v>30</v>
      </c>
      <c r="AB5" s="250" t="s">
        <v>271</v>
      </c>
      <c r="AC5" s="251" t="s">
        <v>272</v>
      </c>
    </row>
    <row r="6" spans="1:29">
      <c r="A6" s="166"/>
      <c r="B6" s="168"/>
      <c r="C6" s="168"/>
      <c r="D6" s="168"/>
      <c r="E6" s="168"/>
      <c r="F6" s="168"/>
    </row>
    <row r="7" spans="1:29">
      <c r="A7" s="166"/>
      <c r="B7" s="168"/>
      <c r="C7" s="168"/>
      <c r="D7" s="168"/>
      <c r="E7" s="168"/>
      <c r="F7" s="168"/>
    </row>
    <row r="8" spans="1:29" ht="13.8">
      <c r="A8" s="168" t="s">
        <v>277</v>
      </c>
      <c r="B8" s="174" t="str">
        <f>CONCATENATE(Z2," ",AA2," ",AB2," ",AC2)</f>
        <v xml:space="preserve">Rekapitulácia rozpočtu v EUR  </v>
      </c>
    </row>
    <row r="9" spans="1:29">
      <c r="A9" s="254" t="s">
        <v>186</v>
      </c>
      <c r="B9" s="254" t="s">
        <v>187</v>
      </c>
      <c r="C9" s="254" t="s">
        <v>188</v>
      </c>
      <c r="D9" s="254" t="s">
        <v>189</v>
      </c>
      <c r="E9" s="255" t="s">
        <v>278</v>
      </c>
      <c r="F9" s="255" t="s">
        <v>279</v>
      </c>
    </row>
    <row r="10" spans="1:29">
      <c r="A10" s="256"/>
      <c r="B10" s="256"/>
      <c r="C10" s="256" t="s">
        <v>191</v>
      </c>
      <c r="D10" s="256"/>
      <c r="E10" s="256" t="s">
        <v>189</v>
      </c>
      <c r="F10" s="256" t="s">
        <v>189</v>
      </c>
    </row>
    <row r="12" spans="1:29">
      <c r="A12" s="168" t="s">
        <v>281</v>
      </c>
      <c r="B12" s="167">
        <f>Rozpocet_OI!H42</f>
        <v>0</v>
      </c>
      <c r="C12" s="167">
        <f>Rozpocet_OI!I42</f>
        <v>0</v>
      </c>
      <c r="D12" s="167">
        <f>Rozpocet_OI!J42</f>
        <v>0</v>
      </c>
      <c r="E12" s="252">
        <f>Rozpocet_OI!L42</f>
        <v>0.439</v>
      </c>
      <c r="F12" s="253">
        <f>Rozpocet_OI!N42</f>
        <v>0</v>
      </c>
    </row>
    <row r="13" spans="1:29">
      <c r="A13" s="168" t="s">
        <v>282</v>
      </c>
      <c r="B13" s="167">
        <f>Rozpocet_OI!H53</f>
        <v>0</v>
      </c>
      <c r="C13" s="167">
        <f>Rozpocet_OI!I53</f>
        <v>0</v>
      </c>
      <c r="D13" s="167">
        <f>Rozpocet_OI!J53</f>
        <v>0</v>
      </c>
      <c r="E13" s="252">
        <f>Rozpocet_OI!L53</f>
        <v>4.6509999999999998</v>
      </c>
      <c r="F13" s="253">
        <f>Rozpocet_OI!N53</f>
        <v>0</v>
      </c>
    </row>
    <row r="14" spans="1:29">
      <c r="A14" s="168" t="s">
        <v>283</v>
      </c>
      <c r="B14" s="167">
        <f>Rozpocet_OI!H55</f>
        <v>0</v>
      </c>
      <c r="C14" s="167">
        <f>Rozpocet_OI!I55</f>
        <v>0</v>
      </c>
      <c r="D14" s="167">
        <f>Rozpocet_OI!J55</f>
        <v>0</v>
      </c>
      <c r="E14" s="252">
        <f>Rozpocet_OI!L55</f>
        <v>5.09</v>
      </c>
      <c r="F14" s="253">
        <f>Rozpocet_OI!N55</f>
        <v>0</v>
      </c>
    </row>
    <row r="17" spans="1:6">
      <c r="A17" s="168" t="s">
        <v>192</v>
      </c>
      <c r="B17" s="167">
        <f>Rozpocet_OI!H57</f>
        <v>0</v>
      </c>
      <c r="C17" s="167">
        <f>Rozpocet_OI!I57</f>
        <v>0</v>
      </c>
      <c r="D17" s="167">
        <f>Rozpocet_OI!J57</f>
        <v>0</v>
      </c>
      <c r="E17" s="252">
        <f>Rozpocet_OI!L57</f>
        <v>5.09</v>
      </c>
      <c r="F17" s="253">
        <f>Rozpocet_OI!N57</f>
        <v>0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9596-C218-4403-AEB2-1E31E237BE80}">
  <dimension ref="A1:AA57"/>
  <sheetViews>
    <sheetView showGridLines="0" workbookViewId="0">
      <selection activeCell="E1" sqref="E1"/>
    </sheetView>
  </sheetViews>
  <sheetFormatPr defaultRowHeight="10.199999999999999"/>
  <cols>
    <col min="1" max="1" width="6.6640625" style="271" customWidth="1"/>
    <col min="2" max="2" width="3.6640625" style="272" customWidth="1"/>
    <col min="3" max="3" width="13" style="273" customWidth="1"/>
    <col min="4" max="4" width="35.6640625" style="274" customWidth="1"/>
    <col min="5" max="5" width="10.6640625" style="275" customWidth="1"/>
    <col min="6" max="6" width="5.33203125" style="276" customWidth="1"/>
    <col min="7" max="7" width="8.6640625" style="277" customWidth="1"/>
    <col min="8" max="8" width="9.6640625" style="277" hidden="1" customWidth="1"/>
    <col min="9" max="9" width="6.88671875" style="277" hidden="1" customWidth="1"/>
    <col min="10" max="10" width="9.6640625" style="277" customWidth="1"/>
    <col min="11" max="11" width="7.44140625" style="278" hidden="1" customWidth="1"/>
    <col min="12" max="12" width="8.33203125" style="278" hidden="1" customWidth="1"/>
    <col min="13" max="13" width="9.109375" style="275" hidden="1" customWidth="1"/>
    <col min="14" max="14" width="7" style="275" hidden="1" customWidth="1"/>
    <col min="15" max="15" width="3.5546875" style="276" customWidth="1"/>
    <col min="16" max="16" width="12.6640625" style="276" hidden="1" customWidth="1"/>
    <col min="17" max="19" width="13.33203125" style="275" hidden="1" customWidth="1"/>
    <col min="20" max="20" width="10.5546875" style="279" hidden="1" customWidth="1"/>
    <col min="21" max="21" width="10.33203125" style="279" hidden="1" customWidth="1"/>
    <col min="22" max="22" width="5.6640625" style="279" hidden="1" customWidth="1"/>
    <col min="23" max="23" width="8.6640625" style="276" customWidth="1"/>
    <col min="24" max="27" width="9.109375" style="276"/>
    <col min="28" max="249" width="9.109375" style="168"/>
    <col min="250" max="250" width="6.6640625" style="168" customWidth="1"/>
    <col min="251" max="251" width="3.6640625" style="168" customWidth="1"/>
    <col min="252" max="252" width="13" style="168" customWidth="1"/>
    <col min="253" max="253" width="35.6640625" style="168" customWidth="1"/>
    <col min="254" max="254" width="10.6640625" style="168" customWidth="1"/>
    <col min="255" max="255" width="5.33203125" style="168" customWidth="1"/>
    <col min="256" max="256" width="8.6640625" style="168" customWidth="1"/>
    <col min="257" max="258" width="0" style="168" hidden="1" customWidth="1"/>
    <col min="259" max="259" width="9.6640625" style="168" customWidth="1"/>
    <col min="260" max="263" width="0" style="168" hidden="1" customWidth="1"/>
    <col min="264" max="264" width="3.5546875" style="168" customWidth="1"/>
    <col min="265" max="271" width="0" style="168" hidden="1" customWidth="1"/>
    <col min="272" max="272" width="9.109375" style="168"/>
    <col min="273" max="274" width="5.6640625" style="168" customWidth="1"/>
    <col min="275" max="275" width="7.5546875" style="168" customWidth="1"/>
    <col min="276" max="276" width="24.88671875" style="168" customWidth="1"/>
    <col min="277" max="277" width="4.33203125" style="168" customWidth="1"/>
    <col min="278" max="278" width="8.33203125" style="168" customWidth="1"/>
    <col min="279" max="279" width="8.6640625" style="168" customWidth="1"/>
    <col min="280" max="505" width="9.109375" style="168"/>
    <col min="506" max="506" width="6.6640625" style="168" customWidth="1"/>
    <col min="507" max="507" width="3.6640625" style="168" customWidth="1"/>
    <col min="508" max="508" width="13" style="168" customWidth="1"/>
    <col min="509" max="509" width="35.6640625" style="168" customWidth="1"/>
    <col min="510" max="510" width="10.6640625" style="168" customWidth="1"/>
    <col min="511" max="511" width="5.33203125" style="168" customWidth="1"/>
    <col min="512" max="512" width="8.6640625" style="168" customWidth="1"/>
    <col min="513" max="514" width="0" style="168" hidden="1" customWidth="1"/>
    <col min="515" max="515" width="9.6640625" style="168" customWidth="1"/>
    <col min="516" max="519" width="0" style="168" hidden="1" customWidth="1"/>
    <col min="520" max="520" width="3.5546875" style="168" customWidth="1"/>
    <col min="521" max="527" width="0" style="168" hidden="1" customWidth="1"/>
    <col min="528" max="528" width="9.109375" style="168"/>
    <col min="529" max="530" width="5.6640625" style="168" customWidth="1"/>
    <col min="531" max="531" width="7.5546875" style="168" customWidth="1"/>
    <col min="532" max="532" width="24.88671875" style="168" customWidth="1"/>
    <col min="533" max="533" width="4.33203125" style="168" customWidth="1"/>
    <col min="534" max="534" width="8.33203125" style="168" customWidth="1"/>
    <col min="535" max="535" width="8.6640625" style="168" customWidth="1"/>
    <col min="536" max="761" width="9.109375" style="168"/>
    <col min="762" max="762" width="6.6640625" style="168" customWidth="1"/>
    <col min="763" max="763" width="3.6640625" style="168" customWidth="1"/>
    <col min="764" max="764" width="13" style="168" customWidth="1"/>
    <col min="765" max="765" width="35.6640625" style="168" customWidth="1"/>
    <col min="766" max="766" width="10.6640625" style="168" customWidth="1"/>
    <col min="767" max="767" width="5.33203125" style="168" customWidth="1"/>
    <col min="768" max="768" width="8.6640625" style="168" customWidth="1"/>
    <col min="769" max="770" width="0" style="168" hidden="1" customWidth="1"/>
    <col min="771" max="771" width="9.6640625" style="168" customWidth="1"/>
    <col min="772" max="775" width="0" style="168" hidden="1" customWidth="1"/>
    <col min="776" max="776" width="3.5546875" style="168" customWidth="1"/>
    <col min="777" max="783" width="0" style="168" hidden="1" customWidth="1"/>
    <col min="784" max="784" width="9.109375" style="168"/>
    <col min="785" max="786" width="5.6640625" style="168" customWidth="1"/>
    <col min="787" max="787" width="7.5546875" style="168" customWidth="1"/>
    <col min="788" max="788" width="24.88671875" style="168" customWidth="1"/>
    <col min="789" max="789" width="4.33203125" style="168" customWidth="1"/>
    <col min="790" max="790" width="8.33203125" style="168" customWidth="1"/>
    <col min="791" max="791" width="8.6640625" style="168" customWidth="1"/>
    <col min="792" max="1017" width="9.109375" style="168"/>
    <col min="1018" max="1018" width="6.6640625" style="168" customWidth="1"/>
    <col min="1019" max="1019" width="3.6640625" style="168" customWidth="1"/>
    <col min="1020" max="1020" width="13" style="168" customWidth="1"/>
    <col min="1021" max="1021" width="35.6640625" style="168" customWidth="1"/>
    <col min="1022" max="1022" width="10.6640625" style="168" customWidth="1"/>
    <col min="1023" max="1023" width="5.33203125" style="168" customWidth="1"/>
    <col min="1024" max="1024" width="8.6640625" style="168" customWidth="1"/>
    <col min="1025" max="1026" width="0" style="168" hidden="1" customWidth="1"/>
    <col min="1027" max="1027" width="9.6640625" style="168" customWidth="1"/>
    <col min="1028" max="1031" width="0" style="168" hidden="1" customWidth="1"/>
    <col min="1032" max="1032" width="3.5546875" style="168" customWidth="1"/>
    <col min="1033" max="1039" width="0" style="168" hidden="1" customWidth="1"/>
    <col min="1040" max="1040" width="9.109375" style="168"/>
    <col min="1041" max="1042" width="5.6640625" style="168" customWidth="1"/>
    <col min="1043" max="1043" width="7.5546875" style="168" customWidth="1"/>
    <col min="1044" max="1044" width="24.88671875" style="168" customWidth="1"/>
    <col min="1045" max="1045" width="4.33203125" style="168" customWidth="1"/>
    <col min="1046" max="1046" width="8.33203125" style="168" customWidth="1"/>
    <col min="1047" max="1047" width="8.6640625" style="168" customWidth="1"/>
    <col min="1048" max="1273" width="9.109375" style="168"/>
    <col min="1274" max="1274" width="6.6640625" style="168" customWidth="1"/>
    <col min="1275" max="1275" width="3.6640625" style="168" customWidth="1"/>
    <col min="1276" max="1276" width="13" style="168" customWidth="1"/>
    <col min="1277" max="1277" width="35.6640625" style="168" customWidth="1"/>
    <col min="1278" max="1278" width="10.6640625" style="168" customWidth="1"/>
    <col min="1279" max="1279" width="5.33203125" style="168" customWidth="1"/>
    <col min="1280" max="1280" width="8.6640625" style="168" customWidth="1"/>
    <col min="1281" max="1282" width="0" style="168" hidden="1" customWidth="1"/>
    <col min="1283" max="1283" width="9.6640625" style="168" customWidth="1"/>
    <col min="1284" max="1287" width="0" style="168" hidden="1" customWidth="1"/>
    <col min="1288" max="1288" width="3.5546875" style="168" customWidth="1"/>
    <col min="1289" max="1295" width="0" style="168" hidden="1" customWidth="1"/>
    <col min="1296" max="1296" width="9.109375" style="168"/>
    <col min="1297" max="1298" width="5.6640625" style="168" customWidth="1"/>
    <col min="1299" max="1299" width="7.5546875" style="168" customWidth="1"/>
    <col min="1300" max="1300" width="24.88671875" style="168" customWidth="1"/>
    <col min="1301" max="1301" width="4.33203125" style="168" customWidth="1"/>
    <col min="1302" max="1302" width="8.33203125" style="168" customWidth="1"/>
    <col min="1303" max="1303" width="8.6640625" style="168" customWidth="1"/>
    <col min="1304" max="1529" width="9.109375" style="168"/>
    <col min="1530" max="1530" width="6.6640625" style="168" customWidth="1"/>
    <col min="1531" max="1531" width="3.6640625" style="168" customWidth="1"/>
    <col min="1532" max="1532" width="13" style="168" customWidth="1"/>
    <col min="1533" max="1533" width="35.6640625" style="168" customWidth="1"/>
    <col min="1534" max="1534" width="10.6640625" style="168" customWidth="1"/>
    <col min="1535" max="1535" width="5.33203125" style="168" customWidth="1"/>
    <col min="1536" max="1536" width="8.6640625" style="168" customWidth="1"/>
    <col min="1537" max="1538" width="0" style="168" hidden="1" customWidth="1"/>
    <col min="1539" max="1539" width="9.6640625" style="168" customWidth="1"/>
    <col min="1540" max="1543" width="0" style="168" hidden="1" customWidth="1"/>
    <col min="1544" max="1544" width="3.5546875" style="168" customWidth="1"/>
    <col min="1545" max="1551" width="0" style="168" hidden="1" customWidth="1"/>
    <col min="1552" max="1552" width="9.109375" style="168"/>
    <col min="1553" max="1554" width="5.6640625" style="168" customWidth="1"/>
    <col min="1555" max="1555" width="7.5546875" style="168" customWidth="1"/>
    <col min="1556" max="1556" width="24.88671875" style="168" customWidth="1"/>
    <col min="1557" max="1557" width="4.33203125" style="168" customWidth="1"/>
    <col min="1558" max="1558" width="8.33203125" style="168" customWidth="1"/>
    <col min="1559" max="1559" width="8.6640625" style="168" customWidth="1"/>
    <col min="1560" max="1785" width="9.109375" style="168"/>
    <col min="1786" max="1786" width="6.6640625" style="168" customWidth="1"/>
    <col min="1787" max="1787" width="3.6640625" style="168" customWidth="1"/>
    <col min="1788" max="1788" width="13" style="168" customWidth="1"/>
    <col min="1789" max="1789" width="35.6640625" style="168" customWidth="1"/>
    <col min="1790" max="1790" width="10.6640625" style="168" customWidth="1"/>
    <col min="1791" max="1791" width="5.33203125" style="168" customWidth="1"/>
    <col min="1792" max="1792" width="8.6640625" style="168" customWidth="1"/>
    <col min="1793" max="1794" width="0" style="168" hidden="1" customWidth="1"/>
    <col min="1795" max="1795" width="9.6640625" style="168" customWidth="1"/>
    <col min="1796" max="1799" width="0" style="168" hidden="1" customWidth="1"/>
    <col min="1800" max="1800" width="3.5546875" style="168" customWidth="1"/>
    <col min="1801" max="1807" width="0" style="168" hidden="1" customWidth="1"/>
    <col min="1808" max="1808" width="9.109375" style="168"/>
    <col min="1809" max="1810" width="5.6640625" style="168" customWidth="1"/>
    <col min="1811" max="1811" width="7.5546875" style="168" customWidth="1"/>
    <col min="1812" max="1812" width="24.88671875" style="168" customWidth="1"/>
    <col min="1813" max="1813" width="4.33203125" style="168" customWidth="1"/>
    <col min="1814" max="1814" width="8.33203125" style="168" customWidth="1"/>
    <col min="1815" max="1815" width="8.6640625" style="168" customWidth="1"/>
    <col min="1816" max="2041" width="9.109375" style="168"/>
    <col min="2042" max="2042" width="6.6640625" style="168" customWidth="1"/>
    <col min="2043" max="2043" width="3.6640625" style="168" customWidth="1"/>
    <col min="2044" max="2044" width="13" style="168" customWidth="1"/>
    <col min="2045" max="2045" width="35.6640625" style="168" customWidth="1"/>
    <col min="2046" max="2046" width="10.6640625" style="168" customWidth="1"/>
    <col min="2047" max="2047" width="5.33203125" style="168" customWidth="1"/>
    <col min="2048" max="2048" width="8.6640625" style="168" customWidth="1"/>
    <col min="2049" max="2050" width="0" style="168" hidden="1" customWidth="1"/>
    <col min="2051" max="2051" width="9.6640625" style="168" customWidth="1"/>
    <col min="2052" max="2055" width="0" style="168" hidden="1" customWidth="1"/>
    <col min="2056" max="2056" width="3.5546875" style="168" customWidth="1"/>
    <col min="2057" max="2063" width="0" style="168" hidden="1" customWidth="1"/>
    <col min="2064" max="2064" width="9.109375" style="168"/>
    <col min="2065" max="2066" width="5.6640625" style="168" customWidth="1"/>
    <col min="2067" max="2067" width="7.5546875" style="168" customWidth="1"/>
    <col min="2068" max="2068" width="24.88671875" style="168" customWidth="1"/>
    <col min="2069" max="2069" width="4.33203125" style="168" customWidth="1"/>
    <col min="2070" max="2070" width="8.33203125" style="168" customWidth="1"/>
    <col min="2071" max="2071" width="8.6640625" style="168" customWidth="1"/>
    <col min="2072" max="2297" width="9.109375" style="168"/>
    <col min="2298" max="2298" width="6.6640625" style="168" customWidth="1"/>
    <col min="2299" max="2299" width="3.6640625" style="168" customWidth="1"/>
    <col min="2300" max="2300" width="13" style="168" customWidth="1"/>
    <col min="2301" max="2301" width="35.6640625" style="168" customWidth="1"/>
    <col min="2302" max="2302" width="10.6640625" style="168" customWidth="1"/>
    <col min="2303" max="2303" width="5.33203125" style="168" customWidth="1"/>
    <col min="2304" max="2304" width="8.6640625" style="168" customWidth="1"/>
    <col min="2305" max="2306" width="0" style="168" hidden="1" customWidth="1"/>
    <col min="2307" max="2307" width="9.6640625" style="168" customWidth="1"/>
    <col min="2308" max="2311" width="0" style="168" hidden="1" customWidth="1"/>
    <col min="2312" max="2312" width="3.5546875" style="168" customWidth="1"/>
    <col min="2313" max="2319" width="0" style="168" hidden="1" customWidth="1"/>
    <col min="2320" max="2320" width="9.109375" style="168"/>
    <col min="2321" max="2322" width="5.6640625" style="168" customWidth="1"/>
    <col min="2323" max="2323" width="7.5546875" style="168" customWidth="1"/>
    <col min="2324" max="2324" width="24.88671875" style="168" customWidth="1"/>
    <col min="2325" max="2325" width="4.33203125" style="168" customWidth="1"/>
    <col min="2326" max="2326" width="8.33203125" style="168" customWidth="1"/>
    <col min="2327" max="2327" width="8.6640625" style="168" customWidth="1"/>
    <col min="2328" max="2553" width="9.109375" style="168"/>
    <col min="2554" max="2554" width="6.6640625" style="168" customWidth="1"/>
    <col min="2555" max="2555" width="3.6640625" style="168" customWidth="1"/>
    <col min="2556" max="2556" width="13" style="168" customWidth="1"/>
    <col min="2557" max="2557" width="35.6640625" style="168" customWidth="1"/>
    <col min="2558" max="2558" width="10.6640625" style="168" customWidth="1"/>
    <col min="2559" max="2559" width="5.33203125" style="168" customWidth="1"/>
    <col min="2560" max="2560" width="8.6640625" style="168" customWidth="1"/>
    <col min="2561" max="2562" width="0" style="168" hidden="1" customWidth="1"/>
    <col min="2563" max="2563" width="9.6640625" style="168" customWidth="1"/>
    <col min="2564" max="2567" width="0" style="168" hidden="1" customWidth="1"/>
    <col min="2568" max="2568" width="3.5546875" style="168" customWidth="1"/>
    <col min="2569" max="2575" width="0" style="168" hidden="1" customWidth="1"/>
    <col min="2576" max="2576" width="9.109375" style="168"/>
    <col min="2577" max="2578" width="5.6640625" style="168" customWidth="1"/>
    <col min="2579" max="2579" width="7.5546875" style="168" customWidth="1"/>
    <col min="2580" max="2580" width="24.88671875" style="168" customWidth="1"/>
    <col min="2581" max="2581" width="4.33203125" style="168" customWidth="1"/>
    <col min="2582" max="2582" width="8.33203125" style="168" customWidth="1"/>
    <col min="2583" max="2583" width="8.6640625" style="168" customWidth="1"/>
    <col min="2584" max="2809" width="9.109375" style="168"/>
    <col min="2810" max="2810" width="6.6640625" style="168" customWidth="1"/>
    <col min="2811" max="2811" width="3.6640625" style="168" customWidth="1"/>
    <col min="2812" max="2812" width="13" style="168" customWidth="1"/>
    <col min="2813" max="2813" width="35.6640625" style="168" customWidth="1"/>
    <col min="2814" max="2814" width="10.6640625" style="168" customWidth="1"/>
    <col min="2815" max="2815" width="5.33203125" style="168" customWidth="1"/>
    <col min="2816" max="2816" width="8.6640625" style="168" customWidth="1"/>
    <col min="2817" max="2818" width="0" style="168" hidden="1" customWidth="1"/>
    <col min="2819" max="2819" width="9.6640625" style="168" customWidth="1"/>
    <col min="2820" max="2823" width="0" style="168" hidden="1" customWidth="1"/>
    <col min="2824" max="2824" width="3.5546875" style="168" customWidth="1"/>
    <col min="2825" max="2831" width="0" style="168" hidden="1" customWidth="1"/>
    <col min="2832" max="2832" width="9.109375" style="168"/>
    <col min="2833" max="2834" width="5.6640625" style="168" customWidth="1"/>
    <col min="2835" max="2835" width="7.5546875" style="168" customWidth="1"/>
    <col min="2836" max="2836" width="24.88671875" style="168" customWidth="1"/>
    <col min="2837" max="2837" width="4.33203125" style="168" customWidth="1"/>
    <col min="2838" max="2838" width="8.33203125" style="168" customWidth="1"/>
    <col min="2839" max="2839" width="8.6640625" style="168" customWidth="1"/>
    <col min="2840" max="3065" width="9.109375" style="168"/>
    <col min="3066" max="3066" width="6.6640625" style="168" customWidth="1"/>
    <col min="3067" max="3067" width="3.6640625" style="168" customWidth="1"/>
    <col min="3068" max="3068" width="13" style="168" customWidth="1"/>
    <col min="3069" max="3069" width="35.6640625" style="168" customWidth="1"/>
    <col min="3070" max="3070" width="10.6640625" style="168" customWidth="1"/>
    <col min="3071" max="3071" width="5.33203125" style="168" customWidth="1"/>
    <col min="3072" max="3072" width="8.6640625" style="168" customWidth="1"/>
    <col min="3073" max="3074" width="0" style="168" hidden="1" customWidth="1"/>
    <col min="3075" max="3075" width="9.6640625" style="168" customWidth="1"/>
    <col min="3076" max="3079" width="0" style="168" hidden="1" customWidth="1"/>
    <col min="3080" max="3080" width="3.5546875" style="168" customWidth="1"/>
    <col min="3081" max="3087" width="0" style="168" hidden="1" customWidth="1"/>
    <col min="3088" max="3088" width="9.109375" style="168"/>
    <col min="3089" max="3090" width="5.6640625" style="168" customWidth="1"/>
    <col min="3091" max="3091" width="7.5546875" style="168" customWidth="1"/>
    <col min="3092" max="3092" width="24.88671875" style="168" customWidth="1"/>
    <col min="3093" max="3093" width="4.33203125" style="168" customWidth="1"/>
    <col min="3094" max="3094" width="8.33203125" style="168" customWidth="1"/>
    <col min="3095" max="3095" width="8.6640625" style="168" customWidth="1"/>
    <col min="3096" max="3321" width="9.109375" style="168"/>
    <col min="3322" max="3322" width="6.6640625" style="168" customWidth="1"/>
    <col min="3323" max="3323" width="3.6640625" style="168" customWidth="1"/>
    <col min="3324" max="3324" width="13" style="168" customWidth="1"/>
    <col min="3325" max="3325" width="35.6640625" style="168" customWidth="1"/>
    <col min="3326" max="3326" width="10.6640625" style="168" customWidth="1"/>
    <col min="3327" max="3327" width="5.33203125" style="168" customWidth="1"/>
    <col min="3328" max="3328" width="8.6640625" style="168" customWidth="1"/>
    <col min="3329" max="3330" width="0" style="168" hidden="1" customWidth="1"/>
    <col min="3331" max="3331" width="9.6640625" style="168" customWidth="1"/>
    <col min="3332" max="3335" width="0" style="168" hidden="1" customWidth="1"/>
    <col min="3336" max="3336" width="3.5546875" style="168" customWidth="1"/>
    <col min="3337" max="3343" width="0" style="168" hidden="1" customWidth="1"/>
    <col min="3344" max="3344" width="9.109375" style="168"/>
    <col min="3345" max="3346" width="5.6640625" style="168" customWidth="1"/>
    <col min="3347" max="3347" width="7.5546875" style="168" customWidth="1"/>
    <col min="3348" max="3348" width="24.88671875" style="168" customWidth="1"/>
    <col min="3349" max="3349" width="4.33203125" style="168" customWidth="1"/>
    <col min="3350" max="3350" width="8.33203125" style="168" customWidth="1"/>
    <col min="3351" max="3351" width="8.6640625" style="168" customWidth="1"/>
    <col min="3352" max="3577" width="9.109375" style="168"/>
    <col min="3578" max="3578" width="6.6640625" style="168" customWidth="1"/>
    <col min="3579" max="3579" width="3.6640625" style="168" customWidth="1"/>
    <col min="3580" max="3580" width="13" style="168" customWidth="1"/>
    <col min="3581" max="3581" width="35.6640625" style="168" customWidth="1"/>
    <col min="3582" max="3582" width="10.6640625" style="168" customWidth="1"/>
    <col min="3583" max="3583" width="5.33203125" style="168" customWidth="1"/>
    <col min="3584" max="3584" width="8.6640625" style="168" customWidth="1"/>
    <col min="3585" max="3586" width="0" style="168" hidden="1" customWidth="1"/>
    <col min="3587" max="3587" width="9.6640625" style="168" customWidth="1"/>
    <col min="3588" max="3591" width="0" style="168" hidden="1" customWidth="1"/>
    <col min="3592" max="3592" width="3.5546875" style="168" customWidth="1"/>
    <col min="3593" max="3599" width="0" style="168" hidden="1" customWidth="1"/>
    <col min="3600" max="3600" width="9.109375" style="168"/>
    <col min="3601" max="3602" width="5.6640625" style="168" customWidth="1"/>
    <col min="3603" max="3603" width="7.5546875" style="168" customWidth="1"/>
    <col min="3604" max="3604" width="24.88671875" style="168" customWidth="1"/>
    <col min="3605" max="3605" width="4.33203125" style="168" customWidth="1"/>
    <col min="3606" max="3606" width="8.33203125" style="168" customWidth="1"/>
    <col min="3607" max="3607" width="8.6640625" style="168" customWidth="1"/>
    <col min="3608" max="3833" width="9.109375" style="168"/>
    <col min="3834" max="3834" width="6.6640625" style="168" customWidth="1"/>
    <col min="3835" max="3835" width="3.6640625" style="168" customWidth="1"/>
    <col min="3836" max="3836" width="13" style="168" customWidth="1"/>
    <col min="3837" max="3837" width="35.6640625" style="168" customWidth="1"/>
    <col min="3838" max="3838" width="10.6640625" style="168" customWidth="1"/>
    <col min="3839" max="3839" width="5.33203125" style="168" customWidth="1"/>
    <col min="3840" max="3840" width="8.6640625" style="168" customWidth="1"/>
    <col min="3841" max="3842" width="0" style="168" hidden="1" customWidth="1"/>
    <col min="3843" max="3843" width="9.6640625" style="168" customWidth="1"/>
    <col min="3844" max="3847" width="0" style="168" hidden="1" customWidth="1"/>
    <col min="3848" max="3848" width="3.5546875" style="168" customWidth="1"/>
    <col min="3849" max="3855" width="0" style="168" hidden="1" customWidth="1"/>
    <col min="3856" max="3856" width="9.109375" style="168"/>
    <col min="3857" max="3858" width="5.6640625" style="168" customWidth="1"/>
    <col min="3859" max="3859" width="7.5546875" style="168" customWidth="1"/>
    <col min="3860" max="3860" width="24.88671875" style="168" customWidth="1"/>
    <col min="3861" max="3861" width="4.33203125" style="168" customWidth="1"/>
    <col min="3862" max="3862" width="8.33203125" style="168" customWidth="1"/>
    <col min="3863" max="3863" width="8.6640625" style="168" customWidth="1"/>
    <col min="3864" max="4089" width="9.109375" style="168"/>
    <col min="4090" max="4090" width="6.6640625" style="168" customWidth="1"/>
    <col min="4091" max="4091" width="3.6640625" style="168" customWidth="1"/>
    <col min="4092" max="4092" width="13" style="168" customWidth="1"/>
    <col min="4093" max="4093" width="35.6640625" style="168" customWidth="1"/>
    <col min="4094" max="4094" width="10.6640625" style="168" customWidth="1"/>
    <col min="4095" max="4095" width="5.33203125" style="168" customWidth="1"/>
    <col min="4096" max="4096" width="8.6640625" style="168" customWidth="1"/>
    <col min="4097" max="4098" width="0" style="168" hidden="1" customWidth="1"/>
    <col min="4099" max="4099" width="9.6640625" style="168" customWidth="1"/>
    <col min="4100" max="4103" width="0" style="168" hidden="1" customWidth="1"/>
    <col min="4104" max="4104" width="3.5546875" style="168" customWidth="1"/>
    <col min="4105" max="4111" width="0" style="168" hidden="1" customWidth="1"/>
    <col min="4112" max="4112" width="9.109375" style="168"/>
    <col min="4113" max="4114" width="5.6640625" style="168" customWidth="1"/>
    <col min="4115" max="4115" width="7.5546875" style="168" customWidth="1"/>
    <col min="4116" max="4116" width="24.88671875" style="168" customWidth="1"/>
    <col min="4117" max="4117" width="4.33203125" style="168" customWidth="1"/>
    <col min="4118" max="4118" width="8.33203125" style="168" customWidth="1"/>
    <col min="4119" max="4119" width="8.6640625" style="168" customWidth="1"/>
    <col min="4120" max="4345" width="9.109375" style="168"/>
    <col min="4346" max="4346" width="6.6640625" style="168" customWidth="1"/>
    <col min="4347" max="4347" width="3.6640625" style="168" customWidth="1"/>
    <col min="4348" max="4348" width="13" style="168" customWidth="1"/>
    <col min="4349" max="4349" width="35.6640625" style="168" customWidth="1"/>
    <col min="4350" max="4350" width="10.6640625" style="168" customWidth="1"/>
    <col min="4351" max="4351" width="5.33203125" style="168" customWidth="1"/>
    <col min="4352" max="4352" width="8.6640625" style="168" customWidth="1"/>
    <col min="4353" max="4354" width="0" style="168" hidden="1" customWidth="1"/>
    <col min="4355" max="4355" width="9.6640625" style="168" customWidth="1"/>
    <col min="4356" max="4359" width="0" style="168" hidden="1" customWidth="1"/>
    <col min="4360" max="4360" width="3.5546875" style="168" customWidth="1"/>
    <col min="4361" max="4367" width="0" style="168" hidden="1" customWidth="1"/>
    <col min="4368" max="4368" width="9.109375" style="168"/>
    <col min="4369" max="4370" width="5.6640625" style="168" customWidth="1"/>
    <col min="4371" max="4371" width="7.5546875" style="168" customWidth="1"/>
    <col min="4372" max="4372" width="24.88671875" style="168" customWidth="1"/>
    <col min="4373" max="4373" width="4.33203125" style="168" customWidth="1"/>
    <col min="4374" max="4374" width="8.33203125" style="168" customWidth="1"/>
    <col min="4375" max="4375" width="8.6640625" style="168" customWidth="1"/>
    <col min="4376" max="4601" width="9.109375" style="168"/>
    <col min="4602" max="4602" width="6.6640625" style="168" customWidth="1"/>
    <col min="4603" max="4603" width="3.6640625" style="168" customWidth="1"/>
    <col min="4604" max="4604" width="13" style="168" customWidth="1"/>
    <col min="4605" max="4605" width="35.6640625" style="168" customWidth="1"/>
    <col min="4606" max="4606" width="10.6640625" style="168" customWidth="1"/>
    <col min="4607" max="4607" width="5.33203125" style="168" customWidth="1"/>
    <col min="4608" max="4608" width="8.6640625" style="168" customWidth="1"/>
    <col min="4609" max="4610" width="0" style="168" hidden="1" customWidth="1"/>
    <col min="4611" max="4611" width="9.6640625" style="168" customWidth="1"/>
    <col min="4612" max="4615" width="0" style="168" hidden="1" customWidth="1"/>
    <col min="4616" max="4616" width="3.5546875" style="168" customWidth="1"/>
    <col min="4617" max="4623" width="0" style="168" hidden="1" customWidth="1"/>
    <col min="4624" max="4624" width="9.109375" style="168"/>
    <col min="4625" max="4626" width="5.6640625" style="168" customWidth="1"/>
    <col min="4627" max="4627" width="7.5546875" style="168" customWidth="1"/>
    <col min="4628" max="4628" width="24.88671875" style="168" customWidth="1"/>
    <col min="4629" max="4629" width="4.33203125" style="168" customWidth="1"/>
    <col min="4630" max="4630" width="8.33203125" style="168" customWidth="1"/>
    <col min="4631" max="4631" width="8.6640625" style="168" customWidth="1"/>
    <col min="4632" max="4857" width="9.109375" style="168"/>
    <col min="4858" max="4858" width="6.6640625" style="168" customWidth="1"/>
    <col min="4859" max="4859" width="3.6640625" style="168" customWidth="1"/>
    <col min="4860" max="4860" width="13" style="168" customWidth="1"/>
    <col min="4861" max="4861" width="35.6640625" style="168" customWidth="1"/>
    <col min="4862" max="4862" width="10.6640625" style="168" customWidth="1"/>
    <col min="4863" max="4863" width="5.33203125" style="168" customWidth="1"/>
    <col min="4864" max="4864" width="8.6640625" style="168" customWidth="1"/>
    <col min="4865" max="4866" width="0" style="168" hidden="1" customWidth="1"/>
    <col min="4867" max="4867" width="9.6640625" style="168" customWidth="1"/>
    <col min="4868" max="4871" width="0" style="168" hidden="1" customWidth="1"/>
    <col min="4872" max="4872" width="3.5546875" style="168" customWidth="1"/>
    <col min="4873" max="4879" width="0" style="168" hidden="1" customWidth="1"/>
    <col min="4880" max="4880" width="9.109375" style="168"/>
    <col min="4881" max="4882" width="5.6640625" style="168" customWidth="1"/>
    <col min="4883" max="4883" width="7.5546875" style="168" customWidth="1"/>
    <col min="4884" max="4884" width="24.88671875" style="168" customWidth="1"/>
    <col min="4885" max="4885" width="4.33203125" style="168" customWidth="1"/>
    <col min="4886" max="4886" width="8.33203125" style="168" customWidth="1"/>
    <col min="4887" max="4887" width="8.6640625" style="168" customWidth="1"/>
    <col min="4888" max="5113" width="9.109375" style="168"/>
    <col min="5114" max="5114" width="6.6640625" style="168" customWidth="1"/>
    <col min="5115" max="5115" width="3.6640625" style="168" customWidth="1"/>
    <col min="5116" max="5116" width="13" style="168" customWidth="1"/>
    <col min="5117" max="5117" width="35.6640625" style="168" customWidth="1"/>
    <col min="5118" max="5118" width="10.6640625" style="168" customWidth="1"/>
    <col min="5119" max="5119" width="5.33203125" style="168" customWidth="1"/>
    <col min="5120" max="5120" width="8.6640625" style="168" customWidth="1"/>
    <col min="5121" max="5122" width="0" style="168" hidden="1" customWidth="1"/>
    <col min="5123" max="5123" width="9.6640625" style="168" customWidth="1"/>
    <col min="5124" max="5127" width="0" style="168" hidden="1" customWidth="1"/>
    <col min="5128" max="5128" width="3.5546875" style="168" customWidth="1"/>
    <col min="5129" max="5135" width="0" style="168" hidden="1" customWidth="1"/>
    <col min="5136" max="5136" width="9.109375" style="168"/>
    <col min="5137" max="5138" width="5.6640625" style="168" customWidth="1"/>
    <col min="5139" max="5139" width="7.5546875" style="168" customWidth="1"/>
    <col min="5140" max="5140" width="24.88671875" style="168" customWidth="1"/>
    <col min="5141" max="5141" width="4.33203125" style="168" customWidth="1"/>
    <col min="5142" max="5142" width="8.33203125" style="168" customWidth="1"/>
    <col min="5143" max="5143" width="8.6640625" style="168" customWidth="1"/>
    <col min="5144" max="5369" width="9.109375" style="168"/>
    <col min="5370" max="5370" width="6.6640625" style="168" customWidth="1"/>
    <col min="5371" max="5371" width="3.6640625" style="168" customWidth="1"/>
    <col min="5372" max="5372" width="13" style="168" customWidth="1"/>
    <col min="5373" max="5373" width="35.6640625" style="168" customWidth="1"/>
    <col min="5374" max="5374" width="10.6640625" style="168" customWidth="1"/>
    <col min="5375" max="5375" width="5.33203125" style="168" customWidth="1"/>
    <col min="5376" max="5376" width="8.6640625" style="168" customWidth="1"/>
    <col min="5377" max="5378" width="0" style="168" hidden="1" customWidth="1"/>
    <col min="5379" max="5379" width="9.6640625" style="168" customWidth="1"/>
    <col min="5380" max="5383" width="0" style="168" hidden="1" customWidth="1"/>
    <col min="5384" max="5384" width="3.5546875" style="168" customWidth="1"/>
    <col min="5385" max="5391" width="0" style="168" hidden="1" customWidth="1"/>
    <col min="5392" max="5392" width="9.109375" style="168"/>
    <col min="5393" max="5394" width="5.6640625" style="168" customWidth="1"/>
    <col min="5395" max="5395" width="7.5546875" style="168" customWidth="1"/>
    <col min="5396" max="5396" width="24.88671875" style="168" customWidth="1"/>
    <col min="5397" max="5397" width="4.33203125" style="168" customWidth="1"/>
    <col min="5398" max="5398" width="8.33203125" style="168" customWidth="1"/>
    <col min="5399" max="5399" width="8.6640625" style="168" customWidth="1"/>
    <col min="5400" max="5625" width="9.109375" style="168"/>
    <col min="5626" max="5626" width="6.6640625" style="168" customWidth="1"/>
    <col min="5627" max="5627" width="3.6640625" style="168" customWidth="1"/>
    <col min="5628" max="5628" width="13" style="168" customWidth="1"/>
    <col min="5629" max="5629" width="35.6640625" style="168" customWidth="1"/>
    <col min="5630" max="5630" width="10.6640625" style="168" customWidth="1"/>
    <col min="5631" max="5631" width="5.33203125" style="168" customWidth="1"/>
    <col min="5632" max="5632" width="8.6640625" style="168" customWidth="1"/>
    <col min="5633" max="5634" width="0" style="168" hidden="1" customWidth="1"/>
    <col min="5635" max="5635" width="9.6640625" style="168" customWidth="1"/>
    <col min="5636" max="5639" width="0" style="168" hidden="1" customWidth="1"/>
    <col min="5640" max="5640" width="3.5546875" style="168" customWidth="1"/>
    <col min="5641" max="5647" width="0" style="168" hidden="1" customWidth="1"/>
    <col min="5648" max="5648" width="9.109375" style="168"/>
    <col min="5649" max="5650" width="5.6640625" style="168" customWidth="1"/>
    <col min="5651" max="5651" width="7.5546875" style="168" customWidth="1"/>
    <col min="5652" max="5652" width="24.88671875" style="168" customWidth="1"/>
    <col min="5653" max="5653" width="4.33203125" style="168" customWidth="1"/>
    <col min="5654" max="5654" width="8.33203125" style="168" customWidth="1"/>
    <col min="5655" max="5655" width="8.6640625" style="168" customWidth="1"/>
    <col min="5656" max="5881" width="9.109375" style="168"/>
    <col min="5882" max="5882" width="6.6640625" style="168" customWidth="1"/>
    <col min="5883" max="5883" width="3.6640625" style="168" customWidth="1"/>
    <col min="5884" max="5884" width="13" style="168" customWidth="1"/>
    <col min="5885" max="5885" width="35.6640625" style="168" customWidth="1"/>
    <col min="5886" max="5886" width="10.6640625" style="168" customWidth="1"/>
    <col min="5887" max="5887" width="5.33203125" style="168" customWidth="1"/>
    <col min="5888" max="5888" width="8.6640625" style="168" customWidth="1"/>
    <col min="5889" max="5890" width="0" style="168" hidden="1" customWidth="1"/>
    <col min="5891" max="5891" width="9.6640625" style="168" customWidth="1"/>
    <col min="5892" max="5895" width="0" style="168" hidden="1" customWidth="1"/>
    <col min="5896" max="5896" width="3.5546875" style="168" customWidth="1"/>
    <col min="5897" max="5903" width="0" style="168" hidden="1" customWidth="1"/>
    <col min="5904" max="5904" width="9.109375" style="168"/>
    <col min="5905" max="5906" width="5.6640625" style="168" customWidth="1"/>
    <col min="5907" max="5907" width="7.5546875" style="168" customWidth="1"/>
    <col min="5908" max="5908" width="24.88671875" style="168" customWidth="1"/>
    <col min="5909" max="5909" width="4.33203125" style="168" customWidth="1"/>
    <col min="5910" max="5910" width="8.33203125" style="168" customWidth="1"/>
    <col min="5911" max="5911" width="8.6640625" style="168" customWidth="1"/>
    <col min="5912" max="6137" width="9.109375" style="168"/>
    <col min="6138" max="6138" width="6.6640625" style="168" customWidth="1"/>
    <col min="6139" max="6139" width="3.6640625" style="168" customWidth="1"/>
    <col min="6140" max="6140" width="13" style="168" customWidth="1"/>
    <col min="6141" max="6141" width="35.6640625" style="168" customWidth="1"/>
    <col min="6142" max="6142" width="10.6640625" style="168" customWidth="1"/>
    <col min="6143" max="6143" width="5.33203125" style="168" customWidth="1"/>
    <col min="6144" max="6144" width="8.6640625" style="168" customWidth="1"/>
    <col min="6145" max="6146" width="0" style="168" hidden="1" customWidth="1"/>
    <col min="6147" max="6147" width="9.6640625" style="168" customWidth="1"/>
    <col min="6148" max="6151" width="0" style="168" hidden="1" customWidth="1"/>
    <col min="6152" max="6152" width="3.5546875" style="168" customWidth="1"/>
    <col min="6153" max="6159" width="0" style="168" hidden="1" customWidth="1"/>
    <col min="6160" max="6160" width="9.109375" style="168"/>
    <col min="6161" max="6162" width="5.6640625" style="168" customWidth="1"/>
    <col min="6163" max="6163" width="7.5546875" style="168" customWidth="1"/>
    <col min="6164" max="6164" width="24.88671875" style="168" customWidth="1"/>
    <col min="6165" max="6165" width="4.33203125" style="168" customWidth="1"/>
    <col min="6166" max="6166" width="8.33203125" style="168" customWidth="1"/>
    <col min="6167" max="6167" width="8.6640625" style="168" customWidth="1"/>
    <col min="6168" max="6393" width="9.109375" style="168"/>
    <col min="6394" max="6394" width="6.6640625" style="168" customWidth="1"/>
    <col min="6395" max="6395" width="3.6640625" style="168" customWidth="1"/>
    <col min="6396" max="6396" width="13" style="168" customWidth="1"/>
    <col min="6397" max="6397" width="35.6640625" style="168" customWidth="1"/>
    <col min="6398" max="6398" width="10.6640625" style="168" customWidth="1"/>
    <col min="6399" max="6399" width="5.33203125" style="168" customWidth="1"/>
    <col min="6400" max="6400" width="8.6640625" style="168" customWidth="1"/>
    <col min="6401" max="6402" width="0" style="168" hidden="1" customWidth="1"/>
    <col min="6403" max="6403" width="9.6640625" style="168" customWidth="1"/>
    <col min="6404" max="6407" width="0" style="168" hidden="1" customWidth="1"/>
    <col min="6408" max="6408" width="3.5546875" style="168" customWidth="1"/>
    <col min="6409" max="6415" width="0" style="168" hidden="1" customWidth="1"/>
    <col min="6416" max="6416" width="9.109375" style="168"/>
    <col min="6417" max="6418" width="5.6640625" style="168" customWidth="1"/>
    <col min="6419" max="6419" width="7.5546875" style="168" customWidth="1"/>
    <col min="6420" max="6420" width="24.88671875" style="168" customWidth="1"/>
    <col min="6421" max="6421" width="4.33203125" style="168" customWidth="1"/>
    <col min="6422" max="6422" width="8.33203125" style="168" customWidth="1"/>
    <col min="6423" max="6423" width="8.6640625" style="168" customWidth="1"/>
    <col min="6424" max="6649" width="9.109375" style="168"/>
    <col min="6650" max="6650" width="6.6640625" style="168" customWidth="1"/>
    <col min="6651" max="6651" width="3.6640625" style="168" customWidth="1"/>
    <col min="6652" max="6652" width="13" style="168" customWidth="1"/>
    <col min="6653" max="6653" width="35.6640625" style="168" customWidth="1"/>
    <col min="6654" max="6654" width="10.6640625" style="168" customWidth="1"/>
    <col min="6655" max="6655" width="5.33203125" style="168" customWidth="1"/>
    <col min="6656" max="6656" width="8.6640625" style="168" customWidth="1"/>
    <col min="6657" max="6658" width="0" style="168" hidden="1" customWidth="1"/>
    <col min="6659" max="6659" width="9.6640625" style="168" customWidth="1"/>
    <col min="6660" max="6663" width="0" style="168" hidden="1" customWidth="1"/>
    <col min="6664" max="6664" width="3.5546875" style="168" customWidth="1"/>
    <col min="6665" max="6671" width="0" style="168" hidden="1" customWidth="1"/>
    <col min="6672" max="6672" width="9.109375" style="168"/>
    <col min="6673" max="6674" width="5.6640625" style="168" customWidth="1"/>
    <col min="6675" max="6675" width="7.5546875" style="168" customWidth="1"/>
    <col min="6676" max="6676" width="24.88671875" style="168" customWidth="1"/>
    <col min="6677" max="6677" width="4.33203125" style="168" customWidth="1"/>
    <col min="6678" max="6678" width="8.33203125" style="168" customWidth="1"/>
    <col min="6679" max="6679" width="8.6640625" style="168" customWidth="1"/>
    <col min="6680" max="6905" width="9.109375" style="168"/>
    <col min="6906" max="6906" width="6.6640625" style="168" customWidth="1"/>
    <col min="6907" max="6907" width="3.6640625" style="168" customWidth="1"/>
    <col min="6908" max="6908" width="13" style="168" customWidth="1"/>
    <col min="6909" max="6909" width="35.6640625" style="168" customWidth="1"/>
    <col min="6910" max="6910" width="10.6640625" style="168" customWidth="1"/>
    <col min="6911" max="6911" width="5.33203125" style="168" customWidth="1"/>
    <col min="6912" max="6912" width="8.6640625" style="168" customWidth="1"/>
    <col min="6913" max="6914" width="0" style="168" hidden="1" customWidth="1"/>
    <col min="6915" max="6915" width="9.6640625" style="168" customWidth="1"/>
    <col min="6916" max="6919" width="0" style="168" hidden="1" customWidth="1"/>
    <col min="6920" max="6920" width="3.5546875" style="168" customWidth="1"/>
    <col min="6921" max="6927" width="0" style="168" hidden="1" customWidth="1"/>
    <col min="6928" max="6928" width="9.109375" style="168"/>
    <col min="6929" max="6930" width="5.6640625" style="168" customWidth="1"/>
    <col min="6931" max="6931" width="7.5546875" style="168" customWidth="1"/>
    <col min="6932" max="6932" width="24.88671875" style="168" customWidth="1"/>
    <col min="6933" max="6933" width="4.33203125" style="168" customWidth="1"/>
    <col min="6934" max="6934" width="8.33203125" style="168" customWidth="1"/>
    <col min="6935" max="6935" width="8.6640625" style="168" customWidth="1"/>
    <col min="6936" max="7161" width="9.109375" style="168"/>
    <col min="7162" max="7162" width="6.6640625" style="168" customWidth="1"/>
    <col min="7163" max="7163" width="3.6640625" style="168" customWidth="1"/>
    <col min="7164" max="7164" width="13" style="168" customWidth="1"/>
    <col min="7165" max="7165" width="35.6640625" style="168" customWidth="1"/>
    <col min="7166" max="7166" width="10.6640625" style="168" customWidth="1"/>
    <col min="7167" max="7167" width="5.33203125" style="168" customWidth="1"/>
    <col min="7168" max="7168" width="8.6640625" style="168" customWidth="1"/>
    <col min="7169" max="7170" width="0" style="168" hidden="1" customWidth="1"/>
    <col min="7171" max="7171" width="9.6640625" style="168" customWidth="1"/>
    <col min="7172" max="7175" width="0" style="168" hidden="1" customWidth="1"/>
    <col min="7176" max="7176" width="3.5546875" style="168" customWidth="1"/>
    <col min="7177" max="7183" width="0" style="168" hidden="1" customWidth="1"/>
    <col min="7184" max="7184" width="9.109375" style="168"/>
    <col min="7185" max="7186" width="5.6640625" style="168" customWidth="1"/>
    <col min="7187" max="7187" width="7.5546875" style="168" customWidth="1"/>
    <col min="7188" max="7188" width="24.88671875" style="168" customWidth="1"/>
    <col min="7189" max="7189" width="4.33203125" style="168" customWidth="1"/>
    <col min="7190" max="7190" width="8.33203125" style="168" customWidth="1"/>
    <col min="7191" max="7191" width="8.6640625" style="168" customWidth="1"/>
    <col min="7192" max="7417" width="9.109375" style="168"/>
    <col min="7418" max="7418" width="6.6640625" style="168" customWidth="1"/>
    <col min="7419" max="7419" width="3.6640625" style="168" customWidth="1"/>
    <col min="7420" max="7420" width="13" style="168" customWidth="1"/>
    <col min="7421" max="7421" width="35.6640625" style="168" customWidth="1"/>
    <col min="7422" max="7422" width="10.6640625" style="168" customWidth="1"/>
    <col min="7423" max="7423" width="5.33203125" style="168" customWidth="1"/>
    <col min="7424" max="7424" width="8.6640625" style="168" customWidth="1"/>
    <col min="7425" max="7426" width="0" style="168" hidden="1" customWidth="1"/>
    <col min="7427" max="7427" width="9.6640625" style="168" customWidth="1"/>
    <col min="7428" max="7431" width="0" style="168" hidden="1" customWidth="1"/>
    <col min="7432" max="7432" width="3.5546875" style="168" customWidth="1"/>
    <col min="7433" max="7439" width="0" style="168" hidden="1" customWidth="1"/>
    <col min="7440" max="7440" width="9.109375" style="168"/>
    <col min="7441" max="7442" width="5.6640625" style="168" customWidth="1"/>
    <col min="7443" max="7443" width="7.5546875" style="168" customWidth="1"/>
    <col min="7444" max="7444" width="24.88671875" style="168" customWidth="1"/>
    <col min="7445" max="7445" width="4.33203125" style="168" customWidth="1"/>
    <col min="7446" max="7446" width="8.33203125" style="168" customWidth="1"/>
    <col min="7447" max="7447" width="8.6640625" style="168" customWidth="1"/>
    <col min="7448" max="7673" width="9.109375" style="168"/>
    <col min="7674" max="7674" width="6.6640625" style="168" customWidth="1"/>
    <col min="7675" max="7675" width="3.6640625" style="168" customWidth="1"/>
    <col min="7676" max="7676" width="13" style="168" customWidth="1"/>
    <col min="7677" max="7677" width="35.6640625" style="168" customWidth="1"/>
    <col min="7678" max="7678" width="10.6640625" style="168" customWidth="1"/>
    <col min="7679" max="7679" width="5.33203125" style="168" customWidth="1"/>
    <col min="7680" max="7680" width="8.6640625" style="168" customWidth="1"/>
    <col min="7681" max="7682" width="0" style="168" hidden="1" customWidth="1"/>
    <col min="7683" max="7683" width="9.6640625" style="168" customWidth="1"/>
    <col min="7684" max="7687" width="0" style="168" hidden="1" customWidth="1"/>
    <col min="7688" max="7688" width="3.5546875" style="168" customWidth="1"/>
    <col min="7689" max="7695" width="0" style="168" hidden="1" customWidth="1"/>
    <col min="7696" max="7696" width="9.109375" style="168"/>
    <col min="7697" max="7698" width="5.6640625" style="168" customWidth="1"/>
    <col min="7699" max="7699" width="7.5546875" style="168" customWidth="1"/>
    <col min="7700" max="7700" width="24.88671875" style="168" customWidth="1"/>
    <col min="7701" max="7701" width="4.33203125" style="168" customWidth="1"/>
    <col min="7702" max="7702" width="8.33203125" style="168" customWidth="1"/>
    <col min="7703" max="7703" width="8.6640625" style="168" customWidth="1"/>
    <col min="7704" max="7929" width="9.109375" style="168"/>
    <col min="7930" max="7930" width="6.6640625" style="168" customWidth="1"/>
    <col min="7931" max="7931" width="3.6640625" style="168" customWidth="1"/>
    <col min="7932" max="7932" width="13" style="168" customWidth="1"/>
    <col min="7933" max="7933" width="35.6640625" style="168" customWidth="1"/>
    <col min="7934" max="7934" width="10.6640625" style="168" customWidth="1"/>
    <col min="7935" max="7935" width="5.33203125" style="168" customWidth="1"/>
    <col min="7936" max="7936" width="8.6640625" style="168" customWidth="1"/>
    <col min="7937" max="7938" width="0" style="168" hidden="1" customWidth="1"/>
    <col min="7939" max="7939" width="9.6640625" style="168" customWidth="1"/>
    <col min="7940" max="7943" width="0" style="168" hidden="1" customWidth="1"/>
    <col min="7944" max="7944" width="3.5546875" style="168" customWidth="1"/>
    <col min="7945" max="7951" width="0" style="168" hidden="1" customWidth="1"/>
    <col min="7952" max="7952" width="9.109375" style="168"/>
    <col min="7953" max="7954" width="5.6640625" style="168" customWidth="1"/>
    <col min="7955" max="7955" width="7.5546875" style="168" customWidth="1"/>
    <col min="7956" max="7956" width="24.88671875" style="168" customWidth="1"/>
    <col min="7957" max="7957" width="4.33203125" style="168" customWidth="1"/>
    <col min="7958" max="7958" width="8.33203125" style="168" customWidth="1"/>
    <col min="7959" max="7959" width="8.6640625" style="168" customWidth="1"/>
    <col min="7960" max="8185" width="9.109375" style="168"/>
    <col min="8186" max="8186" width="6.6640625" style="168" customWidth="1"/>
    <col min="8187" max="8187" width="3.6640625" style="168" customWidth="1"/>
    <col min="8188" max="8188" width="13" style="168" customWidth="1"/>
    <col min="8189" max="8189" width="35.6640625" style="168" customWidth="1"/>
    <col min="8190" max="8190" width="10.6640625" style="168" customWidth="1"/>
    <col min="8191" max="8191" width="5.33203125" style="168" customWidth="1"/>
    <col min="8192" max="8192" width="8.6640625" style="168" customWidth="1"/>
    <col min="8193" max="8194" width="0" style="168" hidden="1" customWidth="1"/>
    <col min="8195" max="8195" width="9.6640625" style="168" customWidth="1"/>
    <col min="8196" max="8199" width="0" style="168" hidden="1" customWidth="1"/>
    <col min="8200" max="8200" width="3.5546875" style="168" customWidth="1"/>
    <col min="8201" max="8207" width="0" style="168" hidden="1" customWidth="1"/>
    <col min="8208" max="8208" width="9.109375" style="168"/>
    <col min="8209" max="8210" width="5.6640625" style="168" customWidth="1"/>
    <col min="8211" max="8211" width="7.5546875" style="168" customWidth="1"/>
    <col min="8212" max="8212" width="24.88671875" style="168" customWidth="1"/>
    <col min="8213" max="8213" width="4.33203125" style="168" customWidth="1"/>
    <col min="8214" max="8214" width="8.33203125" style="168" customWidth="1"/>
    <col min="8215" max="8215" width="8.6640625" style="168" customWidth="1"/>
    <col min="8216" max="8441" width="9.109375" style="168"/>
    <col min="8442" max="8442" width="6.6640625" style="168" customWidth="1"/>
    <col min="8443" max="8443" width="3.6640625" style="168" customWidth="1"/>
    <col min="8444" max="8444" width="13" style="168" customWidth="1"/>
    <col min="8445" max="8445" width="35.6640625" style="168" customWidth="1"/>
    <col min="8446" max="8446" width="10.6640625" style="168" customWidth="1"/>
    <col min="8447" max="8447" width="5.33203125" style="168" customWidth="1"/>
    <col min="8448" max="8448" width="8.6640625" style="168" customWidth="1"/>
    <col min="8449" max="8450" width="0" style="168" hidden="1" customWidth="1"/>
    <col min="8451" max="8451" width="9.6640625" style="168" customWidth="1"/>
    <col min="8452" max="8455" width="0" style="168" hidden="1" customWidth="1"/>
    <col min="8456" max="8456" width="3.5546875" style="168" customWidth="1"/>
    <col min="8457" max="8463" width="0" style="168" hidden="1" customWidth="1"/>
    <col min="8464" max="8464" width="9.109375" style="168"/>
    <col min="8465" max="8466" width="5.6640625" style="168" customWidth="1"/>
    <col min="8467" max="8467" width="7.5546875" style="168" customWidth="1"/>
    <col min="8468" max="8468" width="24.88671875" style="168" customWidth="1"/>
    <col min="8469" max="8469" width="4.33203125" style="168" customWidth="1"/>
    <col min="8470" max="8470" width="8.33203125" style="168" customWidth="1"/>
    <col min="8471" max="8471" width="8.6640625" style="168" customWidth="1"/>
    <col min="8472" max="8697" width="9.109375" style="168"/>
    <col min="8698" max="8698" width="6.6640625" style="168" customWidth="1"/>
    <col min="8699" max="8699" width="3.6640625" style="168" customWidth="1"/>
    <col min="8700" max="8700" width="13" style="168" customWidth="1"/>
    <col min="8701" max="8701" width="35.6640625" style="168" customWidth="1"/>
    <col min="8702" max="8702" width="10.6640625" style="168" customWidth="1"/>
    <col min="8703" max="8703" width="5.33203125" style="168" customWidth="1"/>
    <col min="8704" max="8704" width="8.6640625" style="168" customWidth="1"/>
    <col min="8705" max="8706" width="0" style="168" hidden="1" customWidth="1"/>
    <col min="8707" max="8707" width="9.6640625" style="168" customWidth="1"/>
    <col min="8708" max="8711" width="0" style="168" hidden="1" customWidth="1"/>
    <col min="8712" max="8712" width="3.5546875" style="168" customWidth="1"/>
    <col min="8713" max="8719" width="0" style="168" hidden="1" customWidth="1"/>
    <col min="8720" max="8720" width="9.109375" style="168"/>
    <col min="8721" max="8722" width="5.6640625" style="168" customWidth="1"/>
    <col min="8723" max="8723" width="7.5546875" style="168" customWidth="1"/>
    <col min="8724" max="8724" width="24.88671875" style="168" customWidth="1"/>
    <col min="8725" max="8725" width="4.33203125" style="168" customWidth="1"/>
    <col min="8726" max="8726" width="8.33203125" style="168" customWidth="1"/>
    <col min="8727" max="8727" width="8.6640625" style="168" customWidth="1"/>
    <col min="8728" max="8953" width="9.109375" style="168"/>
    <col min="8954" max="8954" width="6.6640625" style="168" customWidth="1"/>
    <col min="8955" max="8955" width="3.6640625" style="168" customWidth="1"/>
    <col min="8956" max="8956" width="13" style="168" customWidth="1"/>
    <col min="8957" max="8957" width="35.6640625" style="168" customWidth="1"/>
    <col min="8958" max="8958" width="10.6640625" style="168" customWidth="1"/>
    <col min="8959" max="8959" width="5.33203125" style="168" customWidth="1"/>
    <col min="8960" max="8960" width="8.6640625" style="168" customWidth="1"/>
    <col min="8961" max="8962" width="0" style="168" hidden="1" customWidth="1"/>
    <col min="8963" max="8963" width="9.6640625" style="168" customWidth="1"/>
    <col min="8964" max="8967" width="0" style="168" hidden="1" customWidth="1"/>
    <col min="8968" max="8968" width="3.5546875" style="168" customWidth="1"/>
    <col min="8969" max="8975" width="0" style="168" hidden="1" customWidth="1"/>
    <col min="8976" max="8976" width="9.109375" style="168"/>
    <col min="8977" max="8978" width="5.6640625" style="168" customWidth="1"/>
    <col min="8979" max="8979" width="7.5546875" style="168" customWidth="1"/>
    <col min="8980" max="8980" width="24.88671875" style="168" customWidth="1"/>
    <col min="8981" max="8981" width="4.33203125" style="168" customWidth="1"/>
    <col min="8982" max="8982" width="8.33203125" style="168" customWidth="1"/>
    <col min="8983" max="8983" width="8.6640625" style="168" customWidth="1"/>
    <col min="8984" max="9209" width="9.109375" style="168"/>
    <col min="9210" max="9210" width="6.6640625" style="168" customWidth="1"/>
    <col min="9211" max="9211" width="3.6640625" style="168" customWidth="1"/>
    <col min="9212" max="9212" width="13" style="168" customWidth="1"/>
    <col min="9213" max="9213" width="35.6640625" style="168" customWidth="1"/>
    <col min="9214" max="9214" width="10.6640625" style="168" customWidth="1"/>
    <col min="9215" max="9215" width="5.33203125" style="168" customWidth="1"/>
    <col min="9216" max="9216" width="8.6640625" style="168" customWidth="1"/>
    <col min="9217" max="9218" width="0" style="168" hidden="1" customWidth="1"/>
    <col min="9219" max="9219" width="9.6640625" style="168" customWidth="1"/>
    <col min="9220" max="9223" width="0" style="168" hidden="1" customWidth="1"/>
    <col min="9224" max="9224" width="3.5546875" style="168" customWidth="1"/>
    <col min="9225" max="9231" width="0" style="168" hidden="1" customWidth="1"/>
    <col min="9232" max="9232" width="9.109375" style="168"/>
    <col min="9233" max="9234" width="5.6640625" style="168" customWidth="1"/>
    <col min="9235" max="9235" width="7.5546875" style="168" customWidth="1"/>
    <col min="9236" max="9236" width="24.88671875" style="168" customWidth="1"/>
    <col min="9237" max="9237" width="4.33203125" style="168" customWidth="1"/>
    <col min="9238" max="9238" width="8.33203125" style="168" customWidth="1"/>
    <col min="9239" max="9239" width="8.6640625" style="168" customWidth="1"/>
    <col min="9240" max="9465" width="9.109375" style="168"/>
    <col min="9466" max="9466" width="6.6640625" style="168" customWidth="1"/>
    <col min="9467" max="9467" width="3.6640625" style="168" customWidth="1"/>
    <col min="9468" max="9468" width="13" style="168" customWidth="1"/>
    <col min="9469" max="9469" width="35.6640625" style="168" customWidth="1"/>
    <col min="9470" max="9470" width="10.6640625" style="168" customWidth="1"/>
    <col min="9471" max="9471" width="5.33203125" style="168" customWidth="1"/>
    <col min="9472" max="9472" width="8.6640625" style="168" customWidth="1"/>
    <col min="9473" max="9474" width="0" style="168" hidden="1" customWidth="1"/>
    <col min="9475" max="9475" width="9.6640625" style="168" customWidth="1"/>
    <col min="9476" max="9479" width="0" style="168" hidden="1" customWidth="1"/>
    <col min="9480" max="9480" width="3.5546875" style="168" customWidth="1"/>
    <col min="9481" max="9487" width="0" style="168" hidden="1" customWidth="1"/>
    <col min="9488" max="9488" width="9.109375" style="168"/>
    <col min="9489" max="9490" width="5.6640625" style="168" customWidth="1"/>
    <col min="9491" max="9491" width="7.5546875" style="168" customWidth="1"/>
    <col min="9492" max="9492" width="24.88671875" style="168" customWidth="1"/>
    <col min="9493" max="9493" width="4.33203125" style="168" customWidth="1"/>
    <col min="9494" max="9494" width="8.33203125" style="168" customWidth="1"/>
    <col min="9495" max="9495" width="8.6640625" style="168" customWidth="1"/>
    <col min="9496" max="9721" width="9.109375" style="168"/>
    <col min="9722" max="9722" width="6.6640625" style="168" customWidth="1"/>
    <col min="9723" max="9723" width="3.6640625" style="168" customWidth="1"/>
    <col min="9724" max="9724" width="13" style="168" customWidth="1"/>
    <col min="9725" max="9725" width="35.6640625" style="168" customWidth="1"/>
    <col min="9726" max="9726" width="10.6640625" style="168" customWidth="1"/>
    <col min="9727" max="9727" width="5.33203125" style="168" customWidth="1"/>
    <col min="9728" max="9728" width="8.6640625" style="168" customWidth="1"/>
    <col min="9729" max="9730" width="0" style="168" hidden="1" customWidth="1"/>
    <col min="9731" max="9731" width="9.6640625" style="168" customWidth="1"/>
    <col min="9732" max="9735" width="0" style="168" hidden="1" customWidth="1"/>
    <col min="9736" max="9736" width="3.5546875" style="168" customWidth="1"/>
    <col min="9737" max="9743" width="0" style="168" hidden="1" customWidth="1"/>
    <col min="9744" max="9744" width="9.109375" style="168"/>
    <col min="9745" max="9746" width="5.6640625" style="168" customWidth="1"/>
    <col min="9747" max="9747" width="7.5546875" style="168" customWidth="1"/>
    <col min="9748" max="9748" width="24.88671875" style="168" customWidth="1"/>
    <col min="9749" max="9749" width="4.33203125" style="168" customWidth="1"/>
    <col min="9750" max="9750" width="8.33203125" style="168" customWidth="1"/>
    <col min="9751" max="9751" width="8.6640625" style="168" customWidth="1"/>
    <col min="9752" max="9977" width="9.109375" style="168"/>
    <col min="9978" max="9978" width="6.6640625" style="168" customWidth="1"/>
    <col min="9979" max="9979" width="3.6640625" style="168" customWidth="1"/>
    <col min="9980" max="9980" width="13" style="168" customWidth="1"/>
    <col min="9981" max="9981" width="35.6640625" style="168" customWidth="1"/>
    <col min="9982" max="9982" width="10.6640625" style="168" customWidth="1"/>
    <col min="9983" max="9983" width="5.33203125" style="168" customWidth="1"/>
    <col min="9984" max="9984" width="8.6640625" style="168" customWidth="1"/>
    <col min="9985" max="9986" width="0" style="168" hidden="1" customWidth="1"/>
    <col min="9987" max="9987" width="9.6640625" style="168" customWidth="1"/>
    <col min="9988" max="9991" width="0" style="168" hidden="1" customWidth="1"/>
    <col min="9992" max="9992" width="3.5546875" style="168" customWidth="1"/>
    <col min="9993" max="9999" width="0" style="168" hidden="1" customWidth="1"/>
    <col min="10000" max="10000" width="9.109375" style="168"/>
    <col min="10001" max="10002" width="5.6640625" style="168" customWidth="1"/>
    <col min="10003" max="10003" width="7.5546875" style="168" customWidth="1"/>
    <col min="10004" max="10004" width="24.88671875" style="168" customWidth="1"/>
    <col min="10005" max="10005" width="4.33203125" style="168" customWidth="1"/>
    <col min="10006" max="10006" width="8.33203125" style="168" customWidth="1"/>
    <col min="10007" max="10007" width="8.6640625" style="168" customWidth="1"/>
    <col min="10008" max="10233" width="9.109375" style="168"/>
    <col min="10234" max="10234" width="6.6640625" style="168" customWidth="1"/>
    <col min="10235" max="10235" width="3.6640625" style="168" customWidth="1"/>
    <col min="10236" max="10236" width="13" style="168" customWidth="1"/>
    <col min="10237" max="10237" width="35.6640625" style="168" customWidth="1"/>
    <col min="10238" max="10238" width="10.6640625" style="168" customWidth="1"/>
    <col min="10239" max="10239" width="5.33203125" style="168" customWidth="1"/>
    <col min="10240" max="10240" width="8.6640625" style="168" customWidth="1"/>
    <col min="10241" max="10242" width="0" style="168" hidden="1" customWidth="1"/>
    <col min="10243" max="10243" width="9.6640625" style="168" customWidth="1"/>
    <col min="10244" max="10247" width="0" style="168" hidden="1" customWidth="1"/>
    <col min="10248" max="10248" width="3.5546875" style="168" customWidth="1"/>
    <col min="10249" max="10255" width="0" style="168" hidden="1" customWidth="1"/>
    <col min="10256" max="10256" width="9.109375" style="168"/>
    <col min="10257" max="10258" width="5.6640625" style="168" customWidth="1"/>
    <col min="10259" max="10259" width="7.5546875" style="168" customWidth="1"/>
    <col min="10260" max="10260" width="24.88671875" style="168" customWidth="1"/>
    <col min="10261" max="10261" width="4.33203125" style="168" customWidth="1"/>
    <col min="10262" max="10262" width="8.33203125" style="168" customWidth="1"/>
    <col min="10263" max="10263" width="8.6640625" style="168" customWidth="1"/>
    <col min="10264" max="10489" width="9.109375" style="168"/>
    <col min="10490" max="10490" width="6.6640625" style="168" customWidth="1"/>
    <col min="10491" max="10491" width="3.6640625" style="168" customWidth="1"/>
    <col min="10492" max="10492" width="13" style="168" customWidth="1"/>
    <col min="10493" max="10493" width="35.6640625" style="168" customWidth="1"/>
    <col min="10494" max="10494" width="10.6640625" style="168" customWidth="1"/>
    <col min="10495" max="10495" width="5.33203125" style="168" customWidth="1"/>
    <col min="10496" max="10496" width="8.6640625" style="168" customWidth="1"/>
    <col min="10497" max="10498" width="0" style="168" hidden="1" customWidth="1"/>
    <col min="10499" max="10499" width="9.6640625" style="168" customWidth="1"/>
    <col min="10500" max="10503" width="0" style="168" hidden="1" customWidth="1"/>
    <col min="10504" max="10504" width="3.5546875" style="168" customWidth="1"/>
    <col min="10505" max="10511" width="0" style="168" hidden="1" customWidth="1"/>
    <col min="10512" max="10512" width="9.109375" style="168"/>
    <col min="10513" max="10514" width="5.6640625" style="168" customWidth="1"/>
    <col min="10515" max="10515" width="7.5546875" style="168" customWidth="1"/>
    <col min="10516" max="10516" width="24.88671875" style="168" customWidth="1"/>
    <col min="10517" max="10517" width="4.33203125" style="168" customWidth="1"/>
    <col min="10518" max="10518" width="8.33203125" style="168" customWidth="1"/>
    <col min="10519" max="10519" width="8.6640625" style="168" customWidth="1"/>
    <col min="10520" max="10745" width="9.109375" style="168"/>
    <col min="10746" max="10746" width="6.6640625" style="168" customWidth="1"/>
    <col min="10747" max="10747" width="3.6640625" style="168" customWidth="1"/>
    <col min="10748" max="10748" width="13" style="168" customWidth="1"/>
    <col min="10749" max="10749" width="35.6640625" style="168" customWidth="1"/>
    <col min="10750" max="10750" width="10.6640625" style="168" customWidth="1"/>
    <col min="10751" max="10751" width="5.33203125" style="168" customWidth="1"/>
    <col min="10752" max="10752" width="8.6640625" style="168" customWidth="1"/>
    <col min="10753" max="10754" width="0" style="168" hidden="1" customWidth="1"/>
    <col min="10755" max="10755" width="9.6640625" style="168" customWidth="1"/>
    <col min="10756" max="10759" width="0" style="168" hidden="1" customWidth="1"/>
    <col min="10760" max="10760" width="3.5546875" style="168" customWidth="1"/>
    <col min="10761" max="10767" width="0" style="168" hidden="1" customWidth="1"/>
    <col min="10768" max="10768" width="9.109375" style="168"/>
    <col min="10769" max="10770" width="5.6640625" style="168" customWidth="1"/>
    <col min="10771" max="10771" width="7.5546875" style="168" customWidth="1"/>
    <col min="10772" max="10772" width="24.88671875" style="168" customWidth="1"/>
    <col min="10773" max="10773" width="4.33203125" style="168" customWidth="1"/>
    <col min="10774" max="10774" width="8.33203125" style="168" customWidth="1"/>
    <col min="10775" max="10775" width="8.6640625" style="168" customWidth="1"/>
    <col min="10776" max="11001" width="9.109375" style="168"/>
    <col min="11002" max="11002" width="6.6640625" style="168" customWidth="1"/>
    <col min="11003" max="11003" width="3.6640625" style="168" customWidth="1"/>
    <col min="11004" max="11004" width="13" style="168" customWidth="1"/>
    <col min="11005" max="11005" width="35.6640625" style="168" customWidth="1"/>
    <col min="11006" max="11006" width="10.6640625" style="168" customWidth="1"/>
    <col min="11007" max="11007" width="5.33203125" style="168" customWidth="1"/>
    <col min="11008" max="11008" width="8.6640625" style="168" customWidth="1"/>
    <col min="11009" max="11010" width="0" style="168" hidden="1" customWidth="1"/>
    <col min="11011" max="11011" width="9.6640625" style="168" customWidth="1"/>
    <col min="11012" max="11015" width="0" style="168" hidden="1" customWidth="1"/>
    <col min="11016" max="11016" width="3.5546875" style="168" customWidth="1"/>
    <col min="11017" max="11023" width="0" style="168" hidden="1" customWidth="1"/>
    <col min="11024" max="11024" width="9.109375" style="168"/>
    <col min="11025" max="11026" width="5.6640625" style="168" customWidth="1"/>
    <col min="11027" max="11027" width="7.5546875" style="168" customWidth="1"/>
    <col min="11028" max="11028" width="24.88671875" style="168" customWidth="1"/>
    <col min="11029" max="11029" width="4.33203125" style="168" customWidth="1"/>
    <col min="11030" max="11030" width="8.33203125" style="168" customWidth="1"/>
    <col min="11031" max="11031" width="8.6640625" style="168" customWidth="1"/>
    <col min="11032" max="11257" width="9.109375" style="168"/>
    <col min="11258" max="11258" width="6.6640625" style="168" customWidth="1"/>
    <col min="11259" max="11259" width="3.6640625" style="168" customWidth="1"/>
    <col min="11260" max="11260" width="13" style="168" customWidth="1"/>
    <col min="11261" max="11261" width="35.6640625" style="168" customWidth="1"/>
    <col min="11262" max="11262" width="10.6640625" style="168" customWidth="1"/>
    <col min="11263" max="11263" width="5.33203125" style="168" customWidth="1"/>
    <col min="11264" max="11264" width="8.6640625" style="168" customWidth="1"/>
    <col min="11265" max="11266" width="0" style="168" hidden="1" customWidth="1"/>
    <col min="11267" max="11267" width="9.6640625" style="168" customWidth="1"/>
    <col min="11268" max="11271" width="0" style="168" hidden="1" customWidth="1"/>
    <col min="11272" max="11272" width="3.5546875" style="168" customWidth="1"/>
    <col min="11273" max="11279" width="0" style="168" hidden="1" customWidth="1"/>
    <col min="11280" max="11280" width="9.109375" style="168"/>
    <col min="11281" max="11282" width="5.6640625" style="168" customWidth="1"/>
    <col min="11283" max="11283" width="7.5546875" style="168" customWidth="1"/>
    <col min="11284" max="11284" width="24.88671875" style="168" customWidth="1"/>
    <col min="11285" max="11285" width="4.33203125" style="168" customWidth="1"/>
    <col min="11286" max="11286" width="8.33203125" style="168" customWidth="1"/>
    <col min="11287" max="11287" width="8.6640625" style="168" customWidth="1"/>
    <col min="11288" max="11513" width="9.109375" style="168"/>
    <col min="11514" max="11514" width="6.6640625" style="168" customWidth="1"/>
    <col min="11515" max="11515" width="3.6640625" style="168" customWidth="1"/>
    <col min="11516" max="11516" width="13" style="168" customWidth="1"/>
    <col min="11517" max="11517" width="35.6640625" style="168" customWidth="1"/>
    <col min="11518" max="11518" width="10.6640625" style="168" customWidth="1"/>
    <col min="11519" max="11519" width="5.33203125" style="168" customWidth="1"/>
    <col min="11520" max="11520" width="8.6640625" style="168" customWidth="1"/>
    <col min="11521" max="11522" width="0" style="168" hidden="1" customWidth="1"/>
    <col min="11523" max="11523" width="9.6640625" style="168" customWidth="1"/>
    <col min="11524" max="11527" width="0" style="168" hidden="1" customWidth="1"/>
    <col min="11528" max="11528" width="3.5546875" style="168" customWidth="1"/>
    <col min="11529" max="11535" width="0" style="168" hidden="1" customWidth="1"/>
    <col min="11536" max="11536" width="9.109375" style="168"/>
    <col min="11537" max="11538" width="5.6640625" style="168" customWidth="1"/>
    <col min="11539" max="11539" width="7.5546875" style="168" customWidth="1"/>
    <col min="11540" max="11540" width="24.88671875" style="168" customWidth="1"/>
    <col min="11541" max="11541" width="4.33203125" style="168" customWidth="1"/>
    <col min="11542" max="11542" width="8.33203125" style="168" customWidth="1"/>
    <col min="11543" max="11543" width="8.6640625" style="168" customWidth="1"/>
    <col min="11544" max="11769" width="9.109375" style="168"/>
    <col min="11770" max="11770" width="6.6640625" style="168" customWidth="1"/>
    <col min="11771" max="11771" width="3.6640625" style="168" customWidth="1"/>
    <col min="11772" max="11772" width="13" style="168" customWidth="1"/>
    <col min="11773" max="11773" width="35.6640625" style="168" customWidth="1"/>
    <col min="11774" max="11774" width="10.6640625" style="168" customWidth="1"/>
    <col min="11775" max="11775" width="5.33203125" style="168" customWidth="1"/>
    <col min="11776" max="11776" width="8.6640625" style="168" customWidth="1"/>
    <col min="11777" max="11778" width="0" style="168" hidden="1" customWidth="1"/>
    <col min="11779" max="11779" width="9.6640625" style="168" customWidth="1"/>
    <col min="11780" max="11783" width="0" style="168" hidden="1" customWidth="1"/>
    <col min="11784" max="11784" width="3.5546875" style="168" customWidth="1"/>
    <col min="11785" max="11791" width="0" style="168" hidden="1" customWidth="1"/>
    <col min="11792" max="11792" width="9.109375" style="168"/>
    <col min="11793" max="11794" width="5.6640625" style="168" customWidth="1"/>
    <col min="11795" max="11795" width="7.5546875" style="168" customWidth="1"/>
    <col min="11796" max="11796" width="24.88671875" style="168" customWidth="1"/>
    <col min="11797" max="11797" width="4.33203125" style="168" customWidth="1"/>
    <col min="11798" max="11798" width="8.33203125" style="168" customWidth="1"/>
    <col min="11799" max="11799" width="8.6640625" style="168" customWidth="1"/>
    <col min="11800" max="12025" width="9.109375" style="168"/>
    <col min="12026" max="12026" width="6.6640625" style="168" customWidth="1"/>
    <col min="12027" max="12027" width="3.6640625" style="168" customWidth="1"/>
    <col min="12028" max="12028" width="13" style="168" customWidth="1"/>
    <col min="12029" max="12029" width="35.6640625" style="168" customWidth="1"/>
    <col min="12030" max="12030" width="10.6640625" style="168" customWidth="1"/>
    <col min="12031" max="12031" width="5.33203125" style="168" customWidth="1"/>
    <col min="12032" max="12032" width="8.6640625" style="168" customWidth="1"/>
    <col min="12033" max="12034" width="0" style="168" hidden="1" customWidth="1"/>
    <col min="12035" max="12035" width="9.6640625" style="168" customWidth="1"/>
    <col min="12036" max="12039" width="0" style="168" hidden="1" customWidth="1"/>
    <col min="12040" max="12040" width="3.5546875" style="168" customWidth="1"/>
    <col min="12041" max="12047" width="0" style="168" hidden="1" customWidth="1"/>
    <col min="12048" max="12048" width="9.109375" style="168"/>
    <col min="12049" max="12050" width="5.6640625" style="168" customWidth="1"/>
    <col min="12051" max="12051" width="7.5546875" style="168" customWidth="1"/>
    <col min="12052" max="12052" width="24.88671875" style="168" customWidth="1"/>
    <col min="12053" max="12053" width="4.33203125" style="168" customWidth="1"/>
    <col min="12054" max="12054" width="8.33203125" style="168" customWidth="1"/>
    <col min="12055" max="12055" width="8.6640625" style="168" customWidth="1"/>
    <col min="12056" max="12281" width="9.109375" style="168"/>
    <col min="12282" max="12282" width="6.6640625" style="168" customWidth="1"/>
    <col min="12283" max="12283" width="3.6640625" style="168" customWidth="1"/>
    <col min="12284" max="12284" width="13" style="168" customWidth="1"/>
    <col min="12285" max="12285" width="35.6640625" style="168" customWidth="1"/>
    <col min="12286" max="12286" width="10.6640625" style="168" customWidth="1"/>
    <col min="12287" max="12287" width="5.33203125" style="168" customWidth="1"/>
    <col min="12288" max="12288" width="8.6640625" style="168" customWidth="1"/>
    <col min="12289" max="12290" width="0" style="168" hidden="1" customWidth="1"/>
    <col min="12291" max="12291" width="9.6640625" style="168" customWidth="1"/>
    <col min="12292" max="12295" width="0" style="168" hidden="1" customWidth="1"/>
    <col min="12296" max="12296" width="3.5546875" style="168" customWidth="1"/>
    <col min="12297" max="12303" width="0" style="168" hidden="1" customWidth="1"/>
    <col min="12304" max="12304" width="9.109375" style="168"/>
    <col min="12305" max="12306" width="5.6640625" style="168" customWidth="1"/>
    <col min="12307" max="12307" width="7.5546875" style="168" customWidth="1"/>
    <col min="12308" max="12308" width="24.88671875" style="168" customWidth="1"/>
    <col min="12309" max="12309" width="4.33203125" style="168" customWidth="1"/>
    <col min="12310" max="12310" width="8.33203125" style="168" customWidth="1"/>
    <col min="12311" max="12311" width="8.6640625" style="168" customWidth="1"/>
    <col min="12312" max="12537" width="9.109375" style="168"/>
    <col min="12538" max="12538" width="6.6640625" style="168" customWidth="1"/>
    <col min="12539" max="12539" width="3.6640625" style="168" customWidth="1"/>
    <col min="12540" max="12540" width="13" style="168" customWidth="1"/>
    <col min="12541" max="12541" width="35.6640625" style="168" customWidth="1"/>
    <col min="12542" max="12542" width="10.6640625" style="168" customWidth="1"/>
    <col min="12543" max="12543" width="5.33203125" style="168" customWidth="1"/>
    <col min="12544" max="12544" width="8.6640625" style="168" customWidth="1"/>
    <col min="12545" max="12546" width="0" style="168" hidden="1" customWidth="1"/>
    <col min="12547" max="12547" width="9.6640625" style="168" customWidth="1"/>
    <col min="12548" max="12551" width="0" style="168" hidden="1" customWidth="1"/>
    <col min="12552" max="12552" width="3.5546875" style="168" customWidth="1"/>
    <col min="12553" max="12559" width="0" style="168" hidden="1" customWidth="1"/>
    <col min="12560" max="12560" width="9.109375" style="168"/>
    <col min="12561" max="12562" width="5.6640625" style="168" customWidth="1"/>
    <col min="12563" max="12563" width="7.5546875" style="168" customWidth="1"/>
    <col min="12564" max="12564" width="24.88671875" style="168" customWidth="1"/>
    <col min="12565" max="12565" width="4.33203125" style="168" customWidth="1"/>
    <col min="12566" max="12566" width="8.33203125" style="168" customWidth="1"/>
    <col min="12567" max="12567" width="8.6640625" style="168" customWidth="1"/>
    <col min="12568" max="12793" width="9.109375" style="168"/>
    <col min="12794" max="12794" width="6.6640625" style="168" customWidth="1"/>
    <col min="12795" max="12795" width="3.6640625" style="168" customWidth="1"/>
    <col min="12796" max="12796" width="13" style="168" customWidth="1"/>
    <col min="12797" max="12797" width="35.6640625" style="168" customWidth="1"/>
    <col min="12798" max="12798" width="10.6640625" style="168" customWidth="1"/>
    <col min="12799" max="12799" width="5.33203125" style="168" customWidth="1"/>
    <col min="12800" max="12800" width="8.6640625" style="168" customWidth="1"/>
    <col min="12801" max="12802" width="0" style="168" hidden="1" customWidth="1"/>
    <col min="12803" max="12803" width="9.6640625" style="168" customWidth="1"/>
    <col min="12804" max="12807" width="0" style="168" hidden="1" customWidth="1"/>
    <col min="12808" max="12808" width="3.5546875" style="168" customWidth="1"/>
    <col min="12809" max="12815" width="0" style="168" hidden="1" customWidth="1"/>
    <col min="12816" max="12816" width="9.109375" style="168"/>
    <col min="12817" max="12818" width="5.6640625" style="168" customWidth="1"/>
    <col min="12819" max="12819" width="7.5546875" style="168" customWidth="1"/>
    <col min="12820" max="12820" width="24.88671875" style="168" customWidth="1"/>
    <col min="12821" max="12821" width="4.33203125" style="168" customWidth="1"/>
    <col min="12822" max="12822" width="8.33203125" style="168" customWidth="1"/>
    <col min="12823" max="12823" width="8.6640625" style="168" customWidth="1"/>
    <col min="12824" max="13049" width="9.109375" style="168"/>
    <col min="13050" max="13050" width="6.6640625" style="168" customWidth="1"/>
    <col min="13051" max="13051" width="3.6640625" style="168" customWidth="1"/>
    <col min="13052" max="13052" width="13" style="168" customWidth="1"/>
    <col min="13053" max="13053" width="35.6640625" style="168" customWidth="1"/>
    <col min="13054" max="13054" width="10.6640625" style="168" customWidth="1"/>
    <col min="13055" max="13055" width="5.33203125" style="168" customWidth="1"/>
    <col min="13056" max="13056" width="8.6640625" style="168" customWidth="1"/>
    <col min="13057" max="13058" width="0" style="168" hidden="1" customWidth="1"/>
    <col min="13059" max="13059" width="9.6640625" style="168" customWidth="1"/>
    <col min="13060" max="13063" width="0" style="168" hidden="1" customWidth="1"/>
    <col min="13064" max="13064" width="3.5546875" style="168" customWidth="1"/>
    <col min="13065" max="13071" width="0" style="168" hidden="1" customWidth="1"/>
    <col min="13072" max="13072" width="9.109375" style="168"/>
    <col min="13073" max="13074" width="5.6640625" style="168" customWidth="1"/>
    <col min="13075" max="13075" width="7.5546875" style="168" customWidth="1"/>
    <col min="13076" max="13076" width="24.88671875" style="168" customWidth="1"/>
    <col min="13077" max="13077" width="4.33203125" style="168" customWidth="1"/>
    <col min="13078" max="13078" width="8.33203125" style="168" customWidth="1"/>
    <col min="13079" max="13079" width="8.6640625" style="168" customWidth="1"/>
    <col min="13080" max="13305" width="9.109375" style="168"/>
    <col min="13306" max="13306" width="6.6640625" style="168" customWidth="1"/>
    <col min="13307" max="13307" width="3.6640625" style="168" customWidth="1"/>
    <col min="13308" max="13308" width="13" style="168" customWidth="1"/>
    <col min="13309" max="13309" width="35.6640625" style="168" customWidth="1"/>
    <col min="13310" max="13310" width="10.6640625" style="168" customWidth="1"/>
    <col min="13311" max="13311" width="5.33203125" style="168" customWidth="1"/>
    <col min="13312" max="13312" width="8.6640625" style="168" customWidth="1"/>
    <col min="13313" max="13314" width="0" style="168" hidden="1" customWidth="1"/>
    <col min="13315" max="13315" width="9.6640625" style="168" customWidth="1"/>
    <col min="13316" max="13319" width="0" style="168" hidden="1" customWidth="1"/>
    <col min="13320" max="13320" width="3.5546875" style="168" customWidth="1"/>
    <col min="13321" max="13327" width="0" style="168" hidden="1" customWidth="1"/>
    <col min="13328" max="13328" width="9.109375" style="168"/>
    <col min="13329" max="13330" width="5.6640625" style="168" customWidth="1"/>
    <col min="13331" max="13331" width="7.5546875" style="168" customWidth="1"/>
    <col min="13332" max="13332" width="24.88671875" style="168" customWidth="1"/>
    <col min="13333" max="13333" width="4.33203125" style="168" customWidth="1"/>
    <col min="13334" max="13334" width="8.33203125" style="168" customWidth="1"/>
    <col min="13335" max="13335" width="8.6640625" style="168" customWidth="1"/>
    <col min="13336" max="13561" width="9.109375" style="168"/>
    <col min="13562" max="13562" width="6.6640625" style="168" customWidth="1"/>
    <col min="13563" max="13563" width="3.6640625" style="168" customWidth="1"/>
    <col min="13564" max="13564" width="13" style="168" customWidth="1"/>
    <col min="13565" max="13565" width="35.6640625" style="168" customWidth="1"/>
    <col min="13566" max="13566" width="10.6640625" style="168" customWidth="1"/>
    <col min="13567" max="13567" width="5.33203125" style="168" customWidth="1"/>
    <col min="13568" max="13568" width="8.6640625" style="168" customWidth="1"/>
    <col min="13569" max="13570" width="0" style="168" hidden="1" customWidth="1"/>
    <col min="13571" max="13571" width="9.6640625" style="168" customWidth="1"/>
    <col min="13572" max="13575" width="0" style="168" hidden="1" customWidth="1"/>
    <col min="13576" max="13576" width="3.5546875" style="168" customWidth="1"/>
    <col min="13577" max="13583" width="0" style="168" hidden="1" customWidth="1"/>
    <col min="13584" max="13584" width="9.109375" style="168"/>
    <col min="13585" max="13586" width="5.6640625" style="168" customWidth="1"/>
    <col min="13587" max="13587" width="7.5546875" style="168" customWidth="1"/>
    <col min="13588" max="13588" width="24.88671875" style="168" customWidth="1"/>
    <col min="13589" max="13589" width="4.33203125" style="168" customWidth="1"/>
    <col min="13590" max="13590" width="8.33203125" style="168" customWidth="1"/>
    <col min="13591" max="13591" width="8.6640625" style="168" customWidth="1"/>
    <col min="13592" max="13817" width="9.109375" style="168"/>
    <col min="13818" max="13818" width="6.6640625" style="168" customWidth="1"/>
    <col min="13819" max="13819" width="3.6640625" style="168" customWidth="1"/>
    <col min="13820" max="13820" width="13" style="168" customWidth="1"/>
    <col min="13821" max="13821" width="35.6640625" style="168" customWidth="1"/>
    <col min="13822" max="13822" width="10.6640625" style="168" customWidth="1"/>
    <col min="13823" max="13823" width="5.33203125" style="168" customWidth="1"/>
    <col min="13824" max="13824" width="8.6640625" style="168" customWidth="1"/>
    <col min="13825" max="13826" width="0" style="168" hidden="1" customWidth="1"/>
    <col min="13827" max="13827" width="9.6640625" style="168" customWidth="1"/>
    <col min="13828" max="13831" width="0" style="168" hidden="1" customWidth="1"/>
    <col min="13832" max="13832" width="3.5546875" style="168" customWidth="1"/>
    <col min="13833" max="13839" width="0" style="168" hidden="1" customWidth="1"/>
    <col min="13840" max="13840" width="9.109375" style="168"/>
    <col min="13841" max="13842" width="5.6640625" style="168" customWidth="1"/>
    <col min="13843" max="13843" width="7.5546875" style="168" customWidth="1"/>
    <col min="13844" max="13844" width="24.88671875" style="168" customWidth="1"/>
    <col min="13845" max="13845" width="4.33203125" style="168" customWidth="1"/>
    <col min="13846" max="13846" width="8.33203125" style="168" customWidth="1"/>
    <col min="13847" max="13847" width="8.6640625" style="168" customWidth="1"/>
    <col min="13848" max="14073" width="9.109375" style="168"/>
    <col min="14074" max="14074" width="6.6640625" style="168" customWidth="1"/>
    <col min="14075" max="14075" width="3.6640625" style="168" customWidth="1"/>
    <col min="14076" max="14076" width="13" style="168" customWidth="1"/>
    <col min="14077" max="14077" width="35.6640625" style="168" customWidth="1"/>
    <col min="14078" max="14078" width="10.6640625" style="168" customWidth="1"/>
    <col min="14079" max="14079" width="5.33203125" style="168" customWidth="1"/>
    <col min="14080" max="14080" width="8.6640625" style="168" customWidth="1"/>
    <col min="14081" max="14082" width="0" style="168" hidden="1" customWidth="1"/>
    <col min="14083" max="14083" width="9.6640625" style="168" customWidth="1"/>
    <col min="14084" max="14087" width="0" style="168" hidden="1" customWidth="1"/>
    <col min="14088" max="14088" width="3.5546875" style="168" customWidth="1"/>
    <col min="14089" max="14095" width="0" style="168" hidden="1" customWidth="1"/>
    <col min="14096" max="14096" width="9.109375" style="168"/>
    <col min="14097" max="14098" width="5.6640625" style="168" customWidth="1"/>
    <col min="14099" max="14099" width="7.5546875" style="168" customWidth="1"/>
    <col min="14100" max="14100" width="24.88671875" style="168" customWidth="1"/>
    <col min="14101" max="14101" width="4.33203125" style="168" customWidth="1"/>
    <col min="14102" max="14102" width="8.33203125" style="168" customWidth="1"/>
    <col min="14103" max="14103" width="8.6640625" style="168" customWidth="1"/>
    <col min="14104" max="14329" width="9.109375" style="168"/>
    <col min="14330" max="14330" width="6.6640625" style="168" customWidth="1"/>
    <col min="14331" max="14331" width="3.6640625" style="168" customWidth="1"/>
    <col min="14332" max="14332" width="13" style="168" customWidth="1"/>
    <col min="14333" max="14333" width="35.6640625" style="168" customWidth="1"/>
    <col min="14334" max="14334" width="10.6640625" style="168" customWidth="1"/>
    <col min="14335" max="14335" width="5.33203125" style="168" customWidth="1"/>
    <col min="14336" max="14336" width="8.6640625" style="168" customWidth="1"/>
    <col min="14337" max="14338" width="0" style="168" hidden="1" customWidth="1"/>
    <col min="14339" max="14339" width="9.6640625" style="168" customWidth="1"/>
    <col min="14340" max="14343" width="0" style="168" hidden="1" customWidth="1"/>
    <col min="14344" max="14344" width="3.5546875" style="168" customWidth="1"/>
    <col min="14345" max="14351" width="0" style="168" hidden="1" customWidth="1"/>
    <col min="14352" max="14352" width="9.109375" style="168"/>
    <col min="14353" max="14354" width="5.6640625" style="168" customWidth="1"/>
    <col min="14355" max="14355" width="7.5546875" style="168" customWidth="1"/>
    <col min="14356" max="14356" width="24.88671875" style="168" customWidth="1"/>
    <col min="14357" max="14357" width="4.33203125" style="168" customWidth="1"/>
    <col min="14358" max="14358" width="8.33203125" style="168" customWidth="1"/>
    <col min="14359" max="14359" width="8.6640625" style="168" customWidth="1"/>
    <col min="14360" max="14585" width="9.109375" style="168"/>
    <col min="14586" max="14586" width="6.6640625" style="168" customWidth="1"/>
    <col min="14587" max="14587" width="3.6640625" style="168" customWidth="1"/>
    <col min="14588" max="14588" width="13" style="168" customWidth="1"/>
    <col min="14589" max="14589" width="35.6640625" style="168" customWidth="1"/>
    <col min="14590" max="14590" width="10.6640625" style="168" customWidth="1"/>
    <col min="14591" max="14591" width="5.33203125" style="168" customWidth="1"/>
    <col min="14592" max="14592" width="8.6640625" style="168" customWidth="1"/>
    <col min="14593" max="14594" width="0" style="168" hidden="1" customWidth="1"/>
    <col min="14595" max="14595" width="9.6640625" style="168" customWidth="1"/>
    <col min="14596" max="14599" width="0" style="168" hidden="1" customWidth="1"/>
    <col min="14600" max="14600" width="3.5546875" style="168" customWidth="1"/>
    <col min="14601" max="14607" width="0" style="168" hidden="1" customWidth="1"/>
    <col min="14608" max="14608" width="9.109375" style="168"/>
    <col min="14609" max="14610" width="5.6640625" style="168" customWidth="1"/>
    <col min="14611" max="14611" width="7.5546875" style="168" customWidth="1"/>
    <col min="14612" max="14612" width="24.88671875" style="168" customWidth="1"/>
    <col min="14613" max="14613" width="4.33203125" style="168" customWidth="1"/>
    <col min="14614" max="14614" width="8.33203125" style="168" customWidth="1"/>
    <col min="14615" max="14615" width="8.6640625" style="168" customWidth="1"/>
    <col min="14616" max="14841" width="9.109375" style="168"/>
    <col min="14842" max="14842" width="6.6640625" style="168" customWidth="1"/>
    <col min="14843" max="14843" width="3.6640625" style="168" customWidth="1"/>
    <col min="14844" max="14844" width="13" style="168" customWidth="1"/>
    <col min="14845" max="14845" width="35.6640625" style="168" customWidth="1"/>
    <col min="14846" max="14846" width="10.6640625" style="168" customWidth="1"/>
    <col min="14847" max="14847" width="5.33203125" style="168" customWidth="1"/>
    <col min="14848" max="14848" width="8.6640625" style="168" customWidth="1"/>
    <col min="14849" max="14850" width="0" style="168" hidden="1" customWidth="1"/>
    <col min="14851" max="14851" width="9.6640625" style="168" customWidth="1"/>
    <col min="14852" max="14855" width="0" style="168" hidden="1" customWidth="1"/>
    <col min="14856" max="14856" width="3.5546875" style="168" customWidth="1"/>
    <col min="14857" max="14863" width="0" style="168" hidden="1" customWidth="1"/>
    <col min="14864" max="14864" width="9.109375" style="168"/>
    <col min="14865" max="14866" width="5.6640625" style="168" customWidth="1"/>
    <col min="14867" max="14867" width="7.5546875" style="168" customWidth="1"/>
    <col min="14868" max="14868" width="24.88671875" style="168" customWidth="1"/>
    <col min="14869" max="14869" width="4.33203125" style="168" customWidth="1"/>
    <col min="14870" max="14870" width="8.33203125" style="168" customWidth="1"/>
    <col min="14871" max="14871" width="8.6640625" style="168" customWidth="1"/>
    <col min="14872" max="15097" width="9.109375" style="168"/>
    <col min="15098" max="15098" width="6.6640625" style="168" customWidth="1"/>
    <col min="15099" max="15099" width="3.6640625" style="168" customWidth="1"/>
    <col min="15100" max="15100" width="13" style="168" customWidth="1"/>
    <col min="15101" max="15101" width="35.6640625" style="168" customWidth="1"/>
    <col min="15102" max="15102" width="10.6640625" style="168" customWidth="1"/>
    <col min="15103" max="15103" width="5.33203125" style="168" customWidth="1"/>
    <col min="15104" max="15104" width="8.6640625" style="168" customWidth="1"/>
    <col min="15105" max="15106" width="0" style="168" hidden="1" customWidth="1"/>
    <col min="15107" max="15107" width="9.6640625" style="168" customWidth="1"/>
    <col min="15108" max="15111" width="0" style="168" hidden="1" customWidth="1"/>
    <col min="15112" max="15112" width="3.5546875" style="168" customWidth="1"/>
    <col min="15113" max="15119" width="0" style="168" hidden="1" customWidth="1"/>
    <col min="15120" max="15120" width="9.109375" style="168"/>
    <col min="15121" max="15122" width="5.6640625" style="168" customWidth="1"/>
    <col min="15123" max="15123" width="7.5546875" style="168" customWidth="1"/>
    <col min="15124" max="15124" width="24.88671875" style="168" customWidth="1"/>
    <col min="15125" max="15125" width="4.33203125" style="168" customWidth="1"/>
    <col min="15126" max="15126" width="8.33203125" style="168" customWidth="1"/>
    <col min="15127" max="15127" width="8.6640625" style="168" customWidth="1"/>
    <col min="15128" max="15353" width="9.109375" style="168"/>
    <col min="15354" max="15354" width="6.6640625" style="168" customWidth="1"/>
    <col min="15355" max="15355" width="3.6640625" style="168" customWidth="1"/>
    <col min="15356" max="15356" width="13" style="168" customWidth="1"/>
    <col min="15357" max="15357" width="35.6640625" style="168" customWidth="1"/>
    <col min="15358" max="15358" width="10.6640625" style="168" customWidth="1"/>
    <col min="15359" max="15359" width="5.33203125" style="168" customWidth="1"/>
    <col min="15360" max="15360" width="8.6640625" style="168" customWidth="1"/>
    <col min="15361" max="15362" width="0" style="168" hidden="1" customWidth="1"/>
    <col min="15363" max="15363" width="9.6640625" style="168" customWidth="1"/>
    <col min="15364" max="15367" width="0" style="168" hidden="1" customWidth="1"/>
    <col min="15368" max="15368" width="3.5546875" style="168" customWidth="1"/>
    <col min="15369" max="15375" width="0" style="168" hidden="1" customWidth="1"/>
    <col min="15376" max="15376" width="9.109375" style="168"/>
    <col min="15377" max="15378" width="5.6640625" style="168" customWidth="1"/>
    <col min="15379" max="15379" width="7.5546875" style="168" customWidth="1"/>
    <col min="15380" max="15380" width="24.88671875" style="168" customWidth="1"/>
    <col min="15381" max="15381" width="4.33203125" style="168" customWidth="1"/>
    <col min="15382" max="15382" width="8.33203125" style="168" customWidth="1"/>
    <col min="15383" max="15383" width="8.6640625" style="168" customWidth="1"/>
    <col min="15384" max="15609" width="9.109375" style="168"/>
    <col min="15610" max="15610" width="6.6640625" style="168" customWidth="1"/>
    <col min="15611" max="15611" width="3.6640625" style="168" customWidth="1"/>
    <col min="15612" max="15612" width="13" style="168" customWidth="1"/>
    <col min="15613" max="15613" width="35.6640625" style="168" customWidth="1"/>
    <col min="15614" max="15614" width="10.6640625" style="168" customWidth="1"/>
    <col min="15615" max="15615" width="5.33203125" style="168" customWidth="1"/>
    <col min="15616" max="15616" width="8.6640625" style="168" customWidth="1"/>
    <col min="15617" max="15618" width="0" style="168" hidden="1" customWidth="1"/>
    <col min="15619" max="15619" width="9.6640625" style="168" customWidth="1"/>
    <col min="15620" max="15623" width="0" style="168" hidden="1" customWidth="1"/>
    <col min="15624" max="15624" width="3.5546875" style="168" customWidth="1"/>
    <col min="15625" max="15631" width="0" style="168" hidden="1" customWidth="1"/>
    <col min="15632" max="15632" width="9.109375" style="168"/>
    <col min="15633" max="15634" width="5.6640625" style="168" customWidth="1"/>
    <col min="15635" max="15635" width="7.5546875" style="168" customWidth="1"/>
    <col min="15636" max="15636" width="24.88671875" style="168" customWidth="1"/>
    <col min="15637" max="15637" width="4.33203125" style="168" customWidth="1"/>
    <col min="15638" max="15638" width="8.33203125" style="168" customWidth="1"/>
    <col min="15639" max="15639" width="8.6640625" style="168" customWidth="1"/>
    <col min="15640" max="15865" width="9.109375" style="168"/>
    <col min="15866" max="15866" width="6.6640625" style="168" customWidth="1"/>
    <col min="15867" max="15867" width="3.6640625" style="168" customWidth="1"/>
    <col min="15868" max="15868" width="13" style="168" customWidth="1"/>
    <col min="15869" max="15869" width="35.6640625" style="168" customWidth="1"/>
    <col min="15870" max="15870" width="10.6640625" style="168" customWidth="1"/>
    <col min="15871" max="15871" width="5.33203125" style="168" customWidth="1"/>
    <col min="15872" max="15872" width="8.6640625" style="168" customWidth="1"/>
    <col min="15873" max="15874" width="0" style="168" hidden="1" customWidth="1"/>
    <col min="15875" max="15875" width="9.6640625" style="168" customWidth="1"/>
    <col min="15876" max="15879" width="0" style="168" hidden="1" customWidth="1"/>
    <col min="15880" max="15880" width="3.5546875" style="168" customWidth="1"/>
    <col min="15881" max="15887" width="0" style="168" hidden="1" customWidth="1"/>
    <col min="15888" max="15888" width="9.109375" style="168"/>
    <col min="15889" max="15890" width="5.6640625" style="168" customWidth="1"/>
    <col min="15891" max="15891" width="7.5546875" style="168" customWidth="1"/>
    <col min="15892" max="15892" width="24.88671875" style="168" customWidth="1"/>
    <col min="15893" max="15893" width="4.33203125" style="168" customWidth="1"/>
    <col min="15894" max="15894" width="8.33203125" style="168" customWidth="1"/>
    <col min="15895" max="15895" width="8.6640625" style="168" customWidth="1"/>
    <col min="15896" max="16121" width="9.109375" style="168"/>
    <col min="16122" max="16122" width="6.6640625" style="168" customWidth="1"/>
    <col min="16123" max="16123" width="3.6640625" style="168" customWidth="1"/>
    <col min="16124" max="16124" width="13" style="168" customWidth="1"/>
    <col min="16125" max="16125" width="35.6640625" style="168" customWidth="1"/>
    <col min="16126" max="16126" width="10.6640625" style="168" customWidth="1"/>
    <col min="16127" max="16127" width="5.33203125" style="168" customWidth="1"/>
    <col min="16128" max="16128" width="8.6640625" style="168" customWidth="1"/>
    <col min="16129" max="16130" width="0" style="168" hidden="1" customWidth="1"/>
    <col min="16131" max="16131" width="9.6640625" style="168" customWidth="1"/>
    <col min="16132" max="16135" width="0" style="168" hidden="1" customWidth="1"/>
    <col min="16136" max="16136" width="3.5546875" style="168" customWidth="1"/>
    <col min="16137" max="16143" width="0" style="168" hidden="1" customWidth="1"/>
    <col min="16144" max="16144" width="9.109375" style="168"/>
    <col min="16145" max="16146" width="5.6640625" style="168" customWidth="1"/>
    <col min="16147" max="16147" width="7.5546875" style="168" customWidth="1"/>
    <col min="16148" max="16148" width="24.88671875" style="168" customWidth="1"/>
    <col min="16149" max="16149" width="4.33203125" style="168" customWidth="1"/>
    <col min="16150" max="16150" width="8.33203125" style="168" customWidth="1"/>
    <col min="16151" max="16151" width="8.6640625" style="168" customWidth="1"/>
    <col min="16152" max="16384" width="9.109375" style="168"/>
  </cols>
  <sheetData>
    <row r="1" spans="1:27">
      <c r="A1" s="166" t="s">
        <v>259</v>
      </c>
      <c r="B1" s="168"/>
      <c r="C1" s="168"/>
      <c r="D1" s="168"/>
      <c r="E1" s="166" t="s">
        <v>260</v>
      </c>
      <c r="F1" s="168"/>
      <c r="G1" s="167"/>
      <c r="H1" s="168"/>
      <c r="I1" s="168"/>
      <c r="J1" s="167"/>
      <c r="K1" s="252"/>
      <c r="L1" s="168"/>
      <c r="M1" s="168"/>
      <c r="N1" s="168"/>
      <c r="O1" s="168"/>
      <c r="P1" s="168"/>
      <c r="Q1" s="253"/>
      <c r="R1" s="253"/>
      <c r="S1" s="253"/>
      <c r="T1" s="168"/>
      <c r="U1" s="168"/>
      <c r="V1" s="168"/>
      <c r="W1" s="249" t="s">
        <v>265</v>
      </c>
      <c r="X1" s="168"/>
      <c r="Y1" s="168"/>
      <c r="Z1" s="168"/>
      <c r="AA1" s="168"/>
    </row>
    <row r="2" spans="1:27">
      <c r="A2" s="166" t="s">
        <v>266</v>
      </c>
      <c r="B2" s="168"/>
      <c r="C2" s="168"/>
      <c r="D2" s="168"/>
      <c r="E2" s="166" t="s">
        <v>75</v>
      </c>
      <c r="F2" s="168"/>
      <c r="G2" s="167"/>
      <c r="H2" s="258"/>
      <c r="I2" s="168"/>
      <c r="J2" s="167"/>
      <c r="K2" s="252"/>
      <c r="L2" s="168"/>
      <c r="M2" s="168"/>
      <c r="N2" s="168"/>
      <c r="O2" s="168"/>
      <c r="P2" s="168"/>
      <c r="Q2" s="253"/>
      <c r="R2" s="253"/>
      <c r="S2" s="253"/>
      <c r="T2" s="168"/>
      <c r="U2" s="168"/>
      <c r="V2" s="168"/>
      <c r="W2" s="251"/>
      <c r="X2" s="168"/>
      <c r="Y2" s="168"/>
      <c r="Z2" s="168"/>
      <c r="AA2" s="168"/>
    </row>
    <row r="3" spans="1:27">
      <c r="A3" s="166" t="s">
        <v>184</v>
      </c>
      <c r="B3" s="168"/>
      <c r="C3" s="168"/>
      <c r="D3" s="168"/>
      <c r="E3" s="166"/>
      <c r="F3" s="168"/>
      <c r="G3" s="167"/>
      <c r="H3" s="168"/>
      <c r="I3" s="168"/>
      <c r="J3" s="167"/>
      <c r="K3" s="252"/>
      <c r="L3" s="168"/>
      <c r="M3" s="168"/>
      <c r="N3" s="168"/>
      <c r="O3" s="168"/>
      <c r="P3" s="168"/>
      <c r="Q3" s="253"/>
      <c r="R3" s="253"/>
      <c r="S3" s="253"/>
      <c r="T3" s="168"/>
      <c r="U3" s="168"/>
      <c r="V3" s="168"/>
      <c r="W3" s="251" t="s">
        <v>272</v>
      </c>
      <c r="X3" s="168"/>
      <c r="Y3" s="168"/>
      <c r="Z3" s="168"/>
      <c r="AA3" s="168"/>
    </row>
    <row r="4" spans="1:27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253"/>
      <c r="R4" s="253"/>
      <c r="S4" s="253"/>
      <c r="T4" s="168"/>
      <c r="U4" s="168"/>
      <c r="V4" s="168"/>
      <c r="W4" s="251"/>
      <c r="X4" s="168"/>
      <c r="Y4" s="168"/>
      <c r="Z4" s="168"/>
      <c r="AA4" s="168"/>
    </row>
    <row r="5" spans="1:27">
      <c r="A5" s="166" t="s">
        <v>275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253"/>
      <c r="R5" s="253"/>
      <c r="S5" s="253"/>
      <c r="T5" s="168"/>
      <c r="U5" s="168"/>
      <c r="V5" s="168"/>
      <c r="W5" s="251" t="s">
        <v>272</v>
      </c>
      <c r="X5" s="168"/>
      <c r="Y5" s="168"/>
      <c r="Z5" s="168"/>
      <c r="AA5" s="168"/>
    </row>
    <row r="6" spans="1:27">
      <c r="A6" s="166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253"/>
      <c r="R6" s="253"/>
      <c r="S6" s="253"/>
      <c r="T6" s="168"/>
      <c r="U6" s="168"/>
      <c r="V6" s="168"/>
      <c r="W6" s="168"/>
      <c r="X6" s="168"/>
      <c r="Y6" s="168"/>
      <c r="Z6" s="168"/>
      <c r="AA6" s="168"/>
    </row>
    <row r="7" spans="1:27">
      <c r="A7" s="166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253"/>
      <c r="R7" s="253"/>
      <c r="S7" s="253"/>
      <c r="T7" s="168"/>
      <c r="U7" s="168"/>
      <c r="V7" s="168"/>
      <c r="W7" s="168"/>
      <c r="X7" s="168"/>
      <c r="Y7" s="168"/>
      <c r="Z7" s="168"/>
      <c r="AA7" s="168"/>
    </row>
    <row r="8" spans="1:27" ht="14.4" thickBot="1">
      <c r="A8" s="168" t="s">
        <v>277</v>
      </c>
      <c r="B8" s="259"/>
      <c r="C8" s="258"/>
      <c r="D8" s="174" t="s">
        <v>472</v>
      </c>
      <c r="E8" s="253"/>
      <c r="F8" s="168"/>
      <c r="G8" s="167"/>
      <c r="H8" s="167"/>
      <c r="I8" s="167"/>
      <c r="J8" s="167"/>
      <c r="K8" s="252"/>
      <c r="L8" s="252"/>
      <c r="M8" s="253"/>
      <c r="N8" s="253"/>
      <c r="O8" s="168"/>
      <c r="P8" s="168"/>
      <c r="Q8" s="253"/>
      <c r="R8" s="253"/>
      <c r="S8" s="253"/>
      <c r="T8" s="168"/>
      <c r="U8" s="168"/>
      <c r="V8" s="168"/>
      <c r="W8" s="168"/>
      <c r="X8" s="168"/>
      <c r="Y8" s="168"/>
      <c r="Z8" s="168"/>
      <c r="AA8" s="168"/>
    </row>
    <row r="9" spans="1:27" ht="10.8" thickTop="1">
      <c r="A9" s="254" t="s">
        <v>287</v>
      </c>
      <c r="B9" s="254" t="s">
        <v>79</v>
      </c>
      <c r="C9" s="254" t="s">
        <v>90</v>
      </c>
      <c r="D9" s="254" t="s">
        <v>288</v>
      </c>
      <c r="E9" s="254" t="s">
        <v>289</v>
      </c>
      <c r="F9" s="254" t="s">
        <v>290</v>
      </c>
      <c r="G9" s="254" t="s">
        <v>291</v>
      </c>
      <c r="H9" s="254" t="s">
        <v>187</v>
      </c>
      <c r="I9" s="254" t="s">
        <v>188</v>
      </c>
      <c r="J9" s="254" t="s">
        <v>189</v>
      </c>
      <c r="K9" s="260" t="s">
        <v>278</v>
      </c>
      <c r="L9" s="261"/>
      <c r="M9" s="262" t="s">
        <v>279</v>
      </c>
      <c r="N9" s="261"/>
      <c r="O9" s="254" t="s">
        <v>63</v>
      </c>
      <c r="P9" s="263" t="s">
        <v>292</v>
      </c>
      <c r="Q9" s="176" t="s">
        <v>289</v>
      </c>
      <c r="R9" s="176" t="s">
        <v>289</v>
      </c>
      <c r="S9" s="264" t="s">
        <v>289</v>
      </c>
      <c r="T9" s="265" t="s">
        <v>293</v>
      </c>
      <c r="U9" s="265" t="s">
        <v>294</v>
      </c>
      <c r="V9" s="265" t="s">
        <v>295</v>
      </c>
      <c r="W9" s="168"/>
      <c r="X9" s="168"/>
      <c r="Y9" s="168"/>
      <c r="Z9" s="168"/>
      <c r="AA9" s="168"/>
    </row>
    <row r="10" spans="1:27" ht="10.8" thickBot="1">
      <c r="A10" s="256" t="s">
        <v>300</v>
      </c>
      <c r="B10" s="256" t="s">
        <v>301</v>
      </c>
      <c r="C10" s="267"/>
      <c r="D10" s="256" t="s">
        <v>302</v>
      </c>
      <c r="E10" s="256" t="s">
        <v>198</v>
      </c>
      <c r="F10" s="256" t="s">
        <v>303</v>
      </c>
      <c r="G10" s="256" t="s">
        <v>304</v>
      </c>
      <c r="H10" s="256" t="s">
        <v>305</v>
      </c>
      <c r="I10" s="256" t="s">
        <v>191</v>
      </c>
      <c r="J10" s="256"/>
      <c r="K10" s="256" t="s">
        <v>291</v>
      </c>
      <c r="L10" s="256" t="s">
        <v>189</v>
      </c>
      <c r="M10" s="268" t="s">
        <v>291</v>
      </c>
      <c r="N10" s="256" t="s">
        <v>189</v>
      </c>
      <c r="O10" s="256" t="s">
        <v>41</v>
      </c>
      <c r="P10" s="269"/>
      <c r="Q10" s="178" t="s">
        <v>306</v>
      </c>
      <c r="R10" s="178" t="s">
        <v>307</v>
      </c>
      <c r="S10" s="270" t="s">
        <v>308</v>
      </c>
      <c r="T10" s="265" t="s">
        <v>309</v>
      </c>
      <c r="U10" s="265" t="s">
        <v>310</v>
      </c>
      <c r="V10" s="265" t="s">
        <v>311</v>
      </c>
      <c r="W10" s="168"/>
      <c r="X10" s="168"/>
      <c r="Y10" s="168"/>
      <c r="Z10" s="168"/>
      <c r="AA10" s="168"/>
    </row>
    <row r="11" spans="1:27" ht="10.8" thickTop="1"/>
    <row r="12" spans="1:27">
      <c r="B12" s="281" t="s">
        <v>314</v>
      </c>
    </row>
    <row r="13" spans="1:27">
      <c r="B13" s="273" t="s">
        <v>281</v>
      </c>
    </row>
    <row r="14" spans="1:27" ht="20.399999999999999">
      <c r="A14" s="271">
        <v>1</v>
      </c>
      <c r="B14" s="272" t="s">
        <v>315</v>
      </c>
      <c r="C14" s="273" t="s">
        <v>316</v>
      </c>
      <c r="D14" s="274" t="s">
        <v>317</v>
      </c>
      <c r="E14" s="275">
        <v>20</v>
      </c>
      <c r="F14" s="276" t="s">
        <v>104</v>
      </c>
      <c r="G14" s="277">
        <v>0</v>
      </c>
      <c r="H14" s="277">
        <f>ROUND(E14*G14, 2)</f>
        <v>0</v>
      </c>
      <c r="J14" s="277">
        <f t="shared" ref="J14:J41" si="0">ROUND(E14*G14, 2)</f>
        <v>0</v>
      </c>
      <c r="O14" s="276">
        <v>20</v>
      </c>
      <c r="P14" s="276" t="s">
        <v>318</v>
      </c>
      <c r="V14" s="279" t="s">
        <v>120</v>
      </c>
    </row>
    <row r="15" spans="1:27">
      <c r="A15" s="271">
        <v>2</v>
      </c>
      <c r="B15" s="272" t="s">
        <v>121</v>
      </c>
      <c r="C15" s="273" t="s">
        <v>320</v>
      </c>
      <c r="D15" s="274" t="s">
        <v>321</v>
      </c>
      <c r="E15" s="275">
        <v>20</v>
      </c>
      <c r="F15" s="276" t="s">
        <v>104</v>
      </c>
      <c r="G15" s="277">
        <v>0</v>
      </c>
      <c r="I15" s="277">
        <f>ROUND(E15*G15, 2)</f>
        <v>0</v>
      </c>
      <c r="J15" s="277">
        <f t="shared" si="0"/>
        <v>0</v>
      </c>
      <c r="O15" s="276">
        <v>20</v>
      </c>
      <c r="P15" s="276" t="s">
        <v>318</v>
      </c>
      <c r="V15" s="279" t="s">
        <v>58</v>
      </c>
    </row>
    <row r="16" spans="1:27" ht="20.399999999999999">
      <c r="A16" s="271">
        <v>3</v>
      </c>
      <c r="B16" s="272" t="s">
        <v>315</v>
      </c>
      <c r="C16" s="273" t="s">
        <v>323</v>
      </c>
      <c r="D16" s="274" t="s">
        <v>324</v>
      </c>
      <c r="E16" s="275">
        <v>1</v>
      </c>
      <c r="F16" s="276" t="s">
        <v>325</v>
      </c>
      <c r="G16" s="277">
        <v>0</v>
      </c>
      <c r="H16" s="277">
        <f>ROUND(E16*G16, 2)</f>
        <v>0</v>
      </c>
      <c r="J16" s="277">
        <f t="shared" si="0"/>
        <v>0</v>
      </c>
      <c r="O16" s="276">
        <v>20</v>
      </c>
      <c r="P16" s="276" t="s">
        <v>318</v>
      </c>
      <c r="V16" s="279" t="s">
        <v>120</v>
      </c>
    </row>
    <row r="17" spans="1:22" ht="20.399999999999999">
      <c r="A17" s="271">
        <v>4</v>
      </c>
      <c r="B17" s="272" t="s">
        <v>121</v>
      </c>
      <c r="C17" s="273" t="s">
        <v>326</v>
      </c>
      <c r="D17" s="274" t="s">
        <v>327</v>
      </c>
      <c r="E17" s="275">
        <v>1</v>
      </c>
      <c r="F17" s="276" t="s">
        <v>325</v>
      </c>
      <c r="G17" s="277">
        <v>0</v>
      </c>
      <c r="I17" s="277">
        <f>ROUND(E17*G17, 2)</f>
        <v>0</v>
      </c>
      <c r="J17" s="277">
        <f t="shared" si="0"/>
        <v>0</v>
      </c>
      <c r="O17" s="276">
        <v>20</v>
      </c>
      <c r="P17" s="276" t="s">
        <v>318</v>
      </c>
      <c r="V17" s="279" t="s">
        <v>58</v>
      </c>
    </row>
    <row r="18" spans="1:22">
      <c r="A18" s="271">
        <v>5</v>
      </c>
      <c r="B18" s="272" t="s">
        <v>315</v>
      </c>
      <c r="C18" s="273" t="s">
        <v>328</v>
      </c>
      <c r="D18" s="274" t="s">
        <v>329</v>
      </c>
      <c r="E18" s="275">
        <v>3</v>
      </c>
      <c r="F18" s="276" t="s">
        <v>325</v>
      </c>
      <c r="G18" s="277">
        <v>0</v>
      </c>
      <c r="H18" s="277">
        <f>ROUND(E18*G18, 2)</f>
        <v>0</v>
      </c>
      <c r="J18" s="277">
        <f t="shared" si="0"/>
        <v>0</v>
      </c>
      <c r="O18" s="276">
        <v>20</v>
      </c>
      <c r="P18" s="276" t="s">
        <v>318</v>
      </c>
      <c r="V18" s="279" t="s">
        <v>120</v>
      </c>
    </row>
    <row r="19" spans="1:22">
      <c r="A19" s="271">
        <v>6</v>
      </c>
      <c r="B19" s="272" t="s">
        <v>315</v>
      </c>
      <c r="C19" s="273" t="s">
        <v>330</v>
      </c>
      <c r="D19" s="274" t="s">
        <v>331</v>
      </c>
      <c r="E19" s="275">
        <v>9</v>
      </c>
      <c r="F19" s="276" t="s">
        <v>325</v>
      </c>
      <c r="G19" s="277">
        <v>0</v>
      </c>
      <c r="H19" s="277">
        <f>ROUND(E19*G19, 2)</f>
        <v>0</v>
      </c>
      <c r="J19" s="277">
        <f t="shared" si="0"/>
        <v>0</v>
      </c>
      <c r="O19" s="276">
        <v>20</v>
      </c>
      <c r="P19" s="276" t="s">
        <v>318</v>
      </c>
      <c r="V19" s="279" t="s">
        <v>120</v>
      </c>
    </row>
    <row r="20" spans="1:22">
      <c r="A20" s="271">
        <v>7</v>
      </c>
      <c r="B20" s="272" t="s">
        <v>315</v>
      </c>
      <c r="C20" s="273" t="s">
        <v>332</v>
      </c>
      <c r="D20" s="274" t="s">
        <v>333</v>
      </c>
      <c r="E20" s="275">
        <v>8</v>
      </c>
      <c r="F20" s="276" t="s">
        <v>325</v>
      </c>
      <c r="G20" s="277">
        <v>0</v>
      </c>
      <c r="H20" s="277">
        <f>ROUND(E20*G20, 2)</f>
        <v>0</v>
      </c>
      <c r="J20" s="277">
        <f t="shared" si="0"/>
        <v>0</v>
      </c>
      <c r="O20" s="276">
        <v>20</v>
      </c>
      <c r="P20" s="276" t="s">
        <v>318</v>
      </c>
      <c r="V20" s="279" t="s">
        <v>120</v>
      </c>
    </row>
    <row r="21" spans="1:22">
      <c r="A21" s="271">
        <v>8</v>
      </c>
      <c r="B21" s="272" t="s">
        <v>315</v>
      </c>
      <c r="C21" s="273" t="s">
        <v>334</v>
      </c>
      <c r="D21" s="274" t="s">
        <v>335</v>
      </c>
      <c r="E21" s="275">
        <v>1</v>
      </c>
      <c r="F21" s="276" t="s">
        <v>325</v>
      </c>
      <c r="G21" s="277">
        <v>0</v>
      </c>
      <c r="H21" s="277">
        <f>ROUND(E21*G21, 2)</f>
        <v>0</v>
      </c>
      <c r="J21" s="277">
        <f t="shared" si="0"/>
        <v>0</v>
      </c>
      <c r="O21" s="276">
        <v>20</v>
      </c>
      <c r="P21" s="276" t="s">
        <v>318</v>
      </c>
      <c r="V21" s="279" t="s">
        <v>120</v>
      </c>
    </row>
    <row r="22" spans="1:22">
      <c r="A22" s="271">
        <v>9</v>
      </c>
      <c r="B22" s="272" t="s">
        <v>121</v>
      </c>
      <c r="C22" s="273" t="s">
        <v>336</v>
      </c>
      <c r="D22" s="274" t="s">
        <v>337</v>
      </c>
      <c r="E22" s="275">
        <v>1</v>
      </c>
      <c r="F22" s="276" t="s">
        <v>325</v>
      </c>
      <c r="G22" s="277">
        <v>0</v>
      </c>
      <c r="I22" s="277">
        <f>ROUND(E22*G22, 2)</f>
        <v>0</v>
      </c>
      <c r="J22" s="277">
        <f t="shared" si="0"/>
        <v>0</v>
      </c>
      <c r="O22" s="276">
        <v>20</v>
      </c>
      <c r="P22" s="276" t="s">
        <v>318</v>
      </c>
      <c r="V22" s="279" t="s">
        <v>58</v>
      </c>
    </row>
    <row r="23" spans="1:22">
      <c r="A23" s="271">
        <v>10</v>
      </c>
      <c r="B23" s="272" t="s">
        <v>315</v>
      </c>
      <c r="C23" s="273" t="s">
        <v>339</v>
      </c>
      <c r="D23" s="274" t="s">
        <v>340</v>
      </c>
      <c r="E23" s="275">
        <v>1</v>
      </c>
      <c r="F23" s="276" t="s">
        <v>325</v>
      </c>
      <c r="G23" s="277">
        <v>0</v>
      </c>
      <c r="H23" s="277">
        <f>ROUND(E23*G23, 2)</f>
        <v>0</v>
      </c>
      <c r="J23" s="277">
        <f t="shared" si="0"/>
        <v>0</v>
      </c>
      <c r="O23" s="276">
        <v>20</v>
      </c>
      <c r="P23" s="276" t="s">
        <v>318</v>
      </c>
      <c r="V23" s="279" t="s">
        <v>120</v>
      </c>
    </row>
    <row r="24" spans="1:22">
      <c r="A24" s="271">
        <v>11</v>
      </c>
      <c r="B24" s="272" t="s">
        <v>121</v>
      </c>
      <c r="C24" s="273" t="s">
        <v>341</v>
      </c>
      <c r="D24" s="274" t="s">
        <v>342</v>
      </c>
      <c r="E24" s="275">
        <v>1</v>
      </c>
      <c r="F24" s="276" t="s">
        <v>325</v>
      </c>
      <c r="G24" s="277">
        <v>0</v>
      </c>
      <c r="I24" s="277">
        <f>ROUND(E24*G24, 2)</f>
        <v>0</v>
      </c>
      <c r="J24" s="277">
        <f t="shared" si="0"/>
        <v>0</v>
      </c>
      <c r="O24" s="276">
        <v>20</v>
      </c>
      <c r="P24" s="276" t="s">
        <v>318</v>
      </c>
      <c r="V24" s="279" t="s">
        <v>58</v>
      </c>
    </row>
    <row r="25" spans="1:22">
      <c r="A25" s="271">
        <v>12</v>
      </c>
      <c r="B25" s="272" t="s">
        <v>315</v>
      </c>
      <c r="C25" s="273" t="s">
        <v>344</v>
      </c>
      <c r="D25" s="274" t="s">
        <v>345</v>
      </c>
      <c r="E25" s="275">
        <v>1</v>
      </c>
      <c r="F25" s="276" t="s">
        <v>325</v>
      </c>
      <c r="G25" s="277">
        <v>0</v>
      </c>
      <c r="H25" s="277">
        <f>ROUND(E25*G25, 2)</f>
        <v>0</v>
      </c>
      <c r="J25" s="277">
        <f t="shared" si="0"/>
        <v>0</v>
      </c>
      <c r="O25" s="276">
        <v>20</v>
      </c>
      <c r="P25" s="276" t="s">
        <v>318</v>
      </c>
      <c r="V25" s="279" t="s">
        <v>120</v>
      </c>
    </row>
    <row r="26" spans="1:22">
      <c r="A26" s="271">
        <v>13</v>
      </c>
      <c r="B26" s="272" t="s">
        <v>121</v>
      </c>
      <c r="C26" s="273" t="s">
        <v>346</v>
      </c>
      <c r="D26" s="274" t="s">
        <v>347</v>
      </c>
      <c r="E26" s="275">
        <v>1</v>
      </c>
      <c r="F26" s="276" t="s">
        <v>30</v>
      </c>
      <c r="G26" s="277">
        <v>0</v>
      </c>
      <c r="I26" s="277">
        <f>ROUND(E26*G26, 2)</f>
        <v>0</v>
      </c>
      <c r="J26" s="277">
        <f t="shared" si="0"/>
        <v>0</v>
      </c>
      <c r="O26" s="276">
        <v>20</v>
      </c>
      <c r="P26" s="276" t="s">
        <v>318</v>
      </c>
      <c r="V26" s="279" t="s">
        <v>58</v>
      </c>
    </row>
    <row r="27" spans="1:22">
      <c r="A27" s="271">
        <v>14</v>
      </c>
      <c r="B27" s="272" t="s">
        <v>315</v>
      </c>
      <c r="C27" s="273" t="s">
        <v>348</v>
      </c>
      <c r="D27" s="274" t="s">
        <v>349</v>
      </c>
      <c r="E27" s="275">
        <v>14</v>
      </c>
      <c r="F27" s="276" t="s">
        <v>325</v>
      </c>
      <c r="G27" s="277">
        <v>0</v>
      </c>
      <c r="H27" s="277">
        <f>ROUND(E27*G27, 2)</f>
        <v>0</v>
      </c>
      <c r="J27" s="277">
        <f t="shared" si="0"/>
        <v>0</v>
      </c>
      <c r="O27" s="276">
        <v>20</v>
      </c>
      <c r="P27" s="276" t="s">
        <v>318</v>
      </c>
      <c r="V27" s="279" t="s">
        <v>120</v>
      </c>
    </row>
    <row r="28" spans="1:22">
      <c r="A28" s="271">
        <v>15</v>
      </c>
      <c r="B28" s="272" t="s">
        <v>121</v>
      </c>
      <c r="C28" s="273" t="s">
        <v>350</v>
      </c>
      <c r="D28" s="274" t="s">
        <v>351</v>
      </c>
      <c r="E28" s="275">
        <v>14</v>
      </c>
      <c r="F28" s="276" t="s">
        <v>325</v>
      </c>
      <c r="G28" s="277">
        <v>0</v>
      </c>
      <c r="I28" s="277">
        <f>ROUND(E28*G28, 2)</f>
        <v>0</v>
      </c>
      <c r="J28" s="277">
        <f t="shared" si="0"/>
        <v>0</v>
      </c>
      <c r="K28" s="278">
        <v>0.01</v>
      </c>
      <c r="L28" s="278">
        <f>E28*K28</f>
        <v>0.14000000000000001</v>
      </c>
      <c r="O28" s="276">
        <v>20</v>
      </c>
      <c r="P28" s="276" t="s">
        <v>318</v>
      </c>
      <c r="V28" s="279" t="s">
        <v>58</v>
      </c>
    </row>
    <row r="29" spans="1:22" ht="20.399999999999999">
      <c r="A29" s="271">
        <v>16</v>
      </c>
      <c r="B29" s="272" t="s">
        <v>315</v>
      </c>
      <c r="C29" s="273" t="s">
        <v>352</v>
      </c>
      <c r="D29" s="274" t="s">
        <v>353</v>
      </c>
      <c r="E29" s="275">
        <v>310</v>
      </c>
      <c r="F29" s="276" t="s">
        <v>104</v>
      </c>
      <c r="G29" s="277">
        <v>0</v>
      </c>
      <c r="H29" s="277">
        <f>ROUND(E29*G29, 2)</f>
        <v>0</v>
      </c>
      <c r="J29" s="277">
        <f t="shared" si="0"/>
        <v>0</v>
      </c>
      <c r="O29" s="276">
        <v>20</v>
      </c>
      <c r="P29" s="276" t="s">
        <v>318</v>
      </c>
      <c r="V29" s="279" t="s">
        <v>120</v>
      </c>
    </row>
    <row r="30" spans="1:22">
      <c r="A30" s="271">
        <v>17</v>
      </c>
      <c r="B30" s="272" t="s">
        <v>121</v>
      </c>
      <c r="C30" s="273" t="s">
        <v>354</v>
      </c>
      <c r="D30" s="274" t="s">
        <v>355</v>
      </c>
      <c r="E30" s="275">
        <v>291.5</v>
      </c>
      <c r="F30" s="276" t="s">
        <v>356</v>
      </c>
      <c r="G30" s="277">
        <v>0</v>
      </c>
      <c r="I30" s="277">
        <f>ROUND(E30*G30, 2)</f>
        <v>0</v>
      </c>
      <c r="J30" s="277">
        <f t="shared" si="0"/>
        <v>0</v>
      </c>
      <c r="K30" s="278">
        <v>1E-3</v>
      </c>
      <c r="L30" s="278">
        <f>E30*K30</f>
        <v>0.29149999999999998</v>
      </c>
      <c r="O30" s="276">
        <v>20</v>
      </c>
      <c r="P30" s="276" t="s">
        <v>318</v>
      </c>
      <c r="V30" s="279" t="s">
        <v>58</v>
      </c>
    </row>
    <row r="31" spans="1:22" ht="20.399999999999999">
      <c r="A31" s="271">
        <v>18</v>
      </c>
      <c r="B31" s="272" t="s">
        <v>315</v>
      </c>
      <c r="C31" s="273" t="s">
        <v>359</v>
      </c>
      <c r="D31" s="274" t="s">
        <v>360</v>
      </c>
      <c r="E31" s="275">
        <v>12</v>
      </c>
      <c r="F31" s="276" t="s">
        <v>104</v>
      </c>
      <c r="G31" s="277">
        <v>0</v>
      </c>
      <c r="H31" s="277">
        <f>ROUND(E31*G31, 2)</f>
        <v>0</v>
      </c>
      <c r="J31" s="277">
        <f t="shared" si="0"/>
        <v>0</v>
      </c>
      <c r="O31" s="276">
        <v>20</v>
      </c>
      <c r="P31" s="276" t="s">
        <v>318</v>
      </c>
      <c r="V31" s="279" t="s">
        <v>120</v>
      </c>
    </row>
    <row r="32" spans="1:22">
      <c r="A32" s="271">
        <v>19</v>
      </c>
      <c r="B32" s="272" t="s">
        <v>121</v>
      </c>
      <c r="C32" s="273" t="s">
        <v>361</v>
      </c>
      <c r="D32" s="274" t="s">
        <v>362</v>
      </c>
      <c r="E32" s="275">
        <v>7.5</v>
      </c>
      <c r="F32" s="276" t="s">
        <v>356</v>
      </c>
      <c r="G32" s="277">
        <v>0</v>
      </c>
      <c r="I32" s="277">
        <f>ROUND(E32*G32, 2)</f>
        <v>0</v>
      </c>
      <c r="J32" s="277">
        <f t="shared" si="0"/>
        <v>0</v>
      </c>
      <c r="K32" s="278">
        <v>1E-3</v>
      </c>
      <c r="L32" s="278">
        <f>E32*K32</f>
        <v>7.4999999999999997E-3</v>
      </c>
      <c r="O32" s="276">
        <v>20</v>
      </c>
      <c r="P32" s="276" t="s">
        <v>318</v>
      </c>
      <c r="V32" s="279" t="s">
        <v>58</v>
      </c>
    </row>
    <row r="33" spans="1:22">
      <c r="A33" s="271">
        <v>20</v>
      </c>
      <c r="B33" s="272" t="s">
        <v>315</v>
      </c>
      <c r="C33" s="273" t="s">
        <v>364</v>
      </c>
      <c r="D33" s="274" t="s">
        <v>365</v>
      </c>
      <c r="E33" s="275">
        <v>6</v>
      </c>
      <c r="F33" s="276" t="s">
        <v>325</v>
      </c>
      <c r="G33" s="277">
        <v>0</v>
      </c>
      <c r="H33" s="277">
        <f>ROUND(E33*G33, 2)</f>
        <v>0</v>
      </c>
      <c r="J33" s="277">
        <f t="shared" si="0"/>
        <v>0</v>
      </c>
      <c r="O33" s="276">
        <v>20</v>
      </c>
      <c r="P33" s="276" t="s">
        <v>318</v>
      </c>
      <c r="V33" s="279" t="s">
        <v>120</v>
      </c>
    </row>
    <row r="34" spans="1:22" ht="20.399999999999999">
      <c r="A34" s="271">
        <v>21</v>
      </c>
      <c r="B34" s="272" t="s">
        <v>121</v>
      </c>
      <c r="C34" s="273" t="s">
        <v>366</v>
      </c>
      <c r="D34" s="274" t="s">
        <v>367</v>
      </c>
      <c r="E34" s="275">
        <v>6</v>
      </c>
      <c r="F34" s="276" t="s">
        <v>325</v>
      </c>
      <c r="G34" s="277">
        <v>0</v>
      </c>
      <c r="I34" s="277">
        <f>ROUND(E34*G34, 2)</f>
        <v>0</v>
      </c>
      <c r="J34" s="277">
        <f t="shared" si="0"/>
        <v>0</v>
      </c>
      <c r="O34" s="276">
        <v>20</v>
      </c>
      <c r="P34" s="276" t="s">
        <v>318</v>
      </c>
      <c r="V34" s="279" t="s">
        <v>58</v>
      </c>
    </row>
    <row r="35" spans="1:22">
      <c r="A35" s="271">
        <v>22</v>
      </c>
      <c r="B35" s="272" t="s">
        <v>315</v>
      </c>
      <c r="C35" s="273" t="s">
        <v>369</v>
      </c>
      <c r="D35" s="274" t="s">
        <v>370</v>
      </c>
      <c r="E35" s="275">
        <v>90</v>
      </c>
      <c r="F35" s="276" t="s">
        <v>104</v>
      </c>
      <c r="G35" s="277">
        <v>0</v>
      </c>
      <c r="H35" s="277">
        <f>ROUND(E35*G35, 2)</f>
        <v>0</v>
      </c>
      <c r="J35" s="277">
        <f t="shared" si="0"/>
        <v>0</v>
      </c>
      <c r="O35" s="276">
        <v>20</v>
      </c>
      <c r="P35" s="276" t="s">
        <v>318</v>
      </c>
      <c r="V35" s="279" t="s">
        <v>120</v>
      </c>
    </row>
    <row r="36" spans="1:22">
      <c r="A36" s="271">
        <v>23</v>
      </c>
      <c r="B36" s="272" t="s">
        <v>121</v>
      </c>
      <c r="C36" s="273" t="s">
        <v>371</v>
      </c>
      <c r="D36" s="274" t="s">
        <v>372</v>
      </c>
      <c r="E36" s="275">
        <v>90</v>
      </c>
      <c r="F36" s="276" t="s">
        <v>104</v>
      </c>
      <c r="G36" s="277">
        <v>0</v>
      </c>
      <c r="I36" s="277">
        <f>ROUND(E36*G36, 2)</f>
        <v>0</v>
      </c>
      <c r="J36" s="277">
        <f t="shared" si="0"/>
        <v>0</v>
      </c>
      <c r="O36" s="276">
        <v>20</v>
      </c>
      <c r="P36" s="276" t="s">
        <v>318</v>
      </c>
      <c r="V36" s="279" t="s">
        <v>58</v>
      </c>
    </row>
    <row r="37" spans="1:22">
      <c r="A37" s="271">
        <v>24</v>
      </c>
      <c r="B37" s="272" t="s">
        <v>315</v>
      </c>
      <c r="C37" s="273" t="s">
        <v>374</v>
      </c>
      <c r="D37" s="274" t="s">
        <v>375</v>
      </c>
      <c r="E37" s="275">
        <v>480</v>
      </c>
      <c r="F37" s="276" t="s">
        <v>104</v>
      </c>
      <c r="G37" s="277">
        <v>0</v>
      </c>
      <c r="H37" s="277">
        <f>ROUND(E37*G37, 2)</f>
        <v>0</v>
      </c>
      <c r="J37" s="277">
        <f t="shared" si="0"/>
        <v>0</v>
      </c>
      <c r="O37" s="276">
        <v>20</v>
      </c>
      <c r="P37" s="276" t="s">
        <v>318</v>
      </c>
      <c r="V37" s="279" t="s">
        <v>120</v>
      </c>
    </row>
    <row r="38" spans="1:22">
      <c r="A38" s="271">
        <v>25</v>
      </c>
      <c r="B38" s="272" t="s">
        <v>121</v>
      </c>
      <c r="C38" s="273" t="s">
        <v>376</v>
      </c>
      <c r="D38" s="274" t="s">
        <v>377</v>
      </c>
      <c r="E38" s="275">
        <v>480</v>
      </c>
      <c r="F38" s="276" t="s">
        <v>104</v>
      </c>
      <c r="G38" s="277">
        <v>0</v>
      </c>
      <c r="I38" s="277">
        <f>ROUND(E38*G38, 2)</f>
        <v>0</v>
      </c>
      <c r="J38" s="277">
        <f t="shared" si="0"/>
        <v>0</v>
      </c>
      <c r="O38" s="276">
        <v>20</v>
      </c>
      <c r="P38" s="276" t="s">
        <v>318</v>
      </c>
      <c r="V38" s="279" t="s">
        <v>58</v>
      </c>
    </row>
    <row r="39" spans="1:22">
      <c r="A39" s="271">
        <v>26</v>
      </c>
      <c r="B39" s="272" t="s">
        <v>315</v>
      </c>
      <c r="C39" s="273" t="s">
        <v>378</v>
      </c>
      <c r="D39" s="274" t="s">
        <v>379</v>
      </c>
      <c r="E39" s="275">
        <v>95</v>
      </c>
      <c r="F39" s="276" t="s">
        <v>104</v>
      </c>
      <c r="G39" s="277">
        <v>0</v>
      </c>
      <c r="H39" s="277">
        <f>ROUND(E39*G39, 2)</f>
        <v>0</v>
      </c>
      <c r="J39" s="277">
        <f t="shared" si="0"/>
        <v>0</v>
      </c>
      <c r="O39" s="276">
        <v>20</v>
      </c>
      <c r="P39" s="276" t="s">
        <v>318</v>
      </c>
      <c r="V39" s="279" t="s">
        <v>120</v>
      </c>
    </row>
    <row r="40" spans="1:22">
      <c r="A40" s="271">
        <v>27</v>
      </c>
      <c r="B40" s="272" t="s">
        <v>121</v>
      </c>
      <c r="C40" s="273" t="s">
        <v>380</v>
      </c>
      <c r="D40" s="274" t="s">
        <v>381</v>
      </c>
      <c r="E40" s="275">
        <v>95</v>
      </c>
      <c r="F40" s="276" t="s">
        <v>104</v>
      </c>
      <c r="G40" s="277">
        <v>0</v>
      </c>
      <c r="I40" s="277">
        <f>ROUND(E40*G40, 2)</f>
        <v>0</v>
      </c>
      <c r="J40" s="277">
        <f t="shared" si="0"/>
        <v>0</v>
      </c>
      <c r="O40" s="276">
        <v>20</v>
      </c>
      <c r="P40" s="276" t="s">
        <v>318</v>
      </c>
      <c r="V40" s="279" t="s">
        <v>58</v>
      </c>
    </row>
    <row r="41" spans="1:22">
      <c r="A41" s="271">
        <v>28</v>
      </c>
      <c r="B41" s="272" t="s">
        <v>315</v>
      </c>
      <c r="C41" s="273" t="s">
        <v>382</v>
      </c>
      <c r="D41" s="274" t="s">
        <v>383</v>
      </c>
      <c r="E41" s="275">
        <v>20</v>
      </c>
      <c r="F41" s="276" t="s">
        <v>384</v>
      </c>
      <c r="G41" s="277">
        <v>0</v>
      </c>
      <c r="H41" s="277">
        <f>ROUND(E41*G41, 2)</f>
        <v>0</v>
      </c>
      <c r="J41" s="277">
        <f t="shared" si="0"/>
        <v>0</v>
      </c>
      <c r="O41" s="276">
        <v>20</v>
      </c>
      <c r="P41" s="276" t="s">
        <v>318</v>
      </c>
      <c r="V41" s="279" t="s">
        <v>120</v>
      </c>
    </row>
    <row r="42" spans="1:22">
      <c r="D42" s="282" t="s">
        <v>385</v>
      </c>
      <c r="E42" s="283">
        <f>J42</f>
        <v>0</v>
      </c>
      <c r="H42" s="283">
        <f>SUM(H12:H41)</f>
        <v>0</v>
      </c>
      <c r="I42" s="283">
        <f>SUM(I12:I41)</f>
        <v>0</v>
      </c>
      <c r="J42" s="283">
        <f>SUM(J12:J41)</f>
        <v>0</v>
      </c>
      <c r="L42" s="284">
        <f>SUM(L12:L41)</f>
        <v>0.439</v>
      </c>
      <c r="N42" s="285">
        <f>SUM(N12:N41)</f>
        <v>0</v>
      </c>
    </row>
    <row r="44" spans="1:22">
      <c r="B44" s="273" t="s">
        <v>282</v>
      </c>
    </row>
    <row r="45" spans="1:22" ht="20.399999999999999">
      <c r="A45" s="271">
        <v>29</v>
      </c>
      <c r="B45" s="272" t="s">
        <v>386</v>
      </c>
      <c r="C45" s="273" t="s">
        <v>387</v>
      </c>
      <c r="D45" s="274" t="s">
        <v>388</v>
      </c>
      <c r="E45" s="275">
        <v>6</v>
      </c>
      <c r="F45" s="276" t="s">
        <v>325</v>
      </c>
      <c r="G45" s="277">
        <v>0</v>
      </c>
      <c r="H45" s="277">
        <f>ROUND(E45*G45, 2)</f>
        <v>0</v>
      </c>
      <c r="J45" s="277">
        <f t="shared" ref="J45:J52" si="1">ROUND(E45*G45, 2)</f>
        <v>0</v>
      </c>
      <c r="O45" s="276">
        <v>20</v>
      </c>
      <c r="P45" s="276" t="s">
        <v>318</v>
      </c>
      <c r="V45" s="279" t="s">
        <v>120</v>
      </c>
    </row>
    <row r="46" spans="1:22">
      <c r="A46" s="271">
        <v>30</v>
      </c>
      <c r="B46" s="272" t="s">
        <v>121</v>
      </c>
      <c r="C46" s="273" t="s">
        <v>390</v>
      </c>
      <c r="D46" s="274" t="s">
        <v>391</v>
      </c>
      <c r="E46" s="275">
        <v>6</v>
      </c>
      <c r="F46" s="276" t="s">
        <v>325</v>
      </c>
      <c r="G46" s="277">
        <v>0</v>
      </c>
      <c r="I46" s="277">
        <f>ROUND(E46*G46, 2)</f>
        <v>0</v>
      </c>
      <c r="J46" s="277">
        <f t="shared" si="1"/>
        <v>0</v>
      </c>
      <c r="K46" s="278">
        <v>0.376</v>
      </c>
      <c r="L46" s="278">
        <f>E46*K46</f>
        <v>2.2560000000000002</v>
      </c>
      <c r="O46" s="276">
        <v>20</v>
      </c>
      <c r="P46" s="276" t="s">
        <v>318</v>
      </c>
      <c r="V46" s="279" t="s">
        <v>58</v>
      </c>
    </row>
    <row r="47" spans="1:22">
      <c r="A47" s="271">
        <v>31</v>
      </c>
      <c r="B47" s="272" t="s">
        <v>386</v>
      </c>
      <c r="C47" s="273" t="s">
        <v>393</v>
      </c>
      <c r="D47" s="274" t="s">
        <v>394</v>
      </c>
      <c r="E47" s="275">
        <v>390</v>
      </c>
      <c r="F47" s="276" t="s">
        <v>104</v>
      </c>
      <c r="G47" s="277">
        <v>0</v>
      </c>
      <c r="H47" s="277">
        <f>ROUND(E47*G47, 2)</f>
        <v>0</v>
      </c>
      <c r="J47" s="277">
        <f t="shared" si="1"/>
        <v>0</v>
      </c>
      <c r="O47" s="276">
        <v>20</v>
      </c>
      <c r="P47" s="276" t="s">
        <v>318</v>
      </c>
      <c r="V47" s="279" t="s">
        <v>120</v>
      </c>
    </row>
    <row r="48" spans="1:22">
      <c r="A48" s="271">
        <v>32</v>
      </c>
      <c r="B48" s="272" t="s">
        <v>386</v>
      </c>
      <c r="C48" s="273" t="s">
        <v>395</v>
      </c>
      <c r="D48" s="274" t="s">
        <v>396</v>
      </c>
      <c r="E48" s="275">
        <v>390</v>
      </c>
      <c r="F48" s="276" t="s">
        <v>104</v>
      </c>
      <c r="G48" s="277">
        <v>0</v>
      </c>
      <c r="H48" s="277">
        <f>ROUND(E48*G48, 2)</f>
        <v>0</v>
      </c>
      <c r="J48" s="277">
        <f t="shared" si="1"/>
        <v>0</v>
      </c>
      <c r="O48" s="276">
        <v>20</v>
      </c>
      <c r="P48" s="276" t="s">
        <v>318</v>
      </c>
      <c r="V48" s="279" t="s">
        <v>120</v>
      </c>
    </row>
    <row r="49" spans="1:22">
      <c r="A49" s="271">
        <v>33</v>
      </c>
      <c r="B49" s="272" t="s">
        <v>386</v>
      </c>
      <c r="C49" s="273" t="s">
        <v>398</v>
      </c>
      <c r="D49" s="274" t="s">
        <v>399</v>
      </c>
      <c r="E49" s="275">
        <v>390</v>
      </c>
      <c r="F49" s="276" t="s">
        <v>104</v>
      </c>
      <c r="G49" s="277">
        <v>0</v>
      </c>
      <c r="H49" s="277">
        <f>ROUND(E49*G49, 2)</f>
        <v>0</v>
      </c>
      <c r="J49" s="277">
        <f t="shared" si="1"/>
        <v>0</v>
      </c>
      <c r="O49" s="276">
        <v>20</v>
      </c>
      <c r="P49" s="276" t="s">
        <v>318</v>
      </c>
      <c r="V49" s="279" t="s">
        <v>120</v>
      </c>
    </row>
    <row r="50" spans="1:22">
      <c r="A50" s="271">
        <v>34</v>
      </c>
      <c r="B50" s="272" t="s">
        <v>121</v>
      </c>
      <c r="C50" s="273" t="s">
        <v>400</v>
      </c>
      <c r="D50" s="274" t="s">
        <v>401</v>
      </c>
      <c r="E50" s="275">
        <v>55</v>
      </c>
      <c r="F50" s="276" t="s">
        <v>356</v>
      </c>
      <c r="G50" s="277">
        <v>0</v>
      </c>
      <c r="I50" s="277">
        <f>ROUND(E50*G50, 2)</f>
        <v>0</v>
      </c>
      <c r="J50" s="277">
        <f t="shared" si="1"/>
        <v>0</v>
      </c>
      <c r="K50" s="278">
        <v>1E-3</v>
      </c>
      <c r="L50" s="278">
        <f>E50*K50</f>
        <v>5.5E-2</v>
      </c>
      <c r="O50" s="276">
        <v>20</v>
      </c>
      <c r="P50" s="276" t="s">
        <v>318</v>
      </c>
      <c r="V50" s="279" t="s">
        <v>58</v>
      </c>
    </row>
    <row r="51" spans="1:22">
      <c r="A51" s="271">
        <v>35</v>
      </c>
      <c r="B51" s="272" t="s">
        <v>121</v>
      </c>
      <c r="C51" s="273" t="s">
        <v>403</v>
      </c>
      <c r="D51" s="274" t="s">
        <v>404</v>
      </c>
      <c r="E51" s="275">
        <v>1560</v>
      </c>
      <c r="F51" s="276" t="s">
        <v>325</v>
      </c>
      <c r="G51" s="277">
        <v>0</v>
      </c>
      <c r="I51" s="277">
        <f>ROUND(E51*G51, 2)</f>
        <v>0</v>
      </c>
      <c r="J51" s="277">
        <f t="shared" si="1"/>
        <v>0</v>
      </c>
      <c r="K51" s="278">
        <v>1.5E-3</v>
      </c>
      <c r="L51" s="278">
        <f>E51*K51</f>
        <v>2.34</v>
      </c>
      <c r="O51" s="276">
        <v>20</v>
      </c>
      <c r="P51" s="276" t="s">
        <v>318</v>
      </c>
      <c r="V51" s="279" t="s">
        <v>58</v>
      </c>
    </row>
    <row r="52" spans="1:22">
      <c r="A52" s="271">
        <v>36</v>
      </c>
      <c r="B52" s="272" t="s">
        <v>386</v>
      </c>
      <c r="C52" s="273" t="s">
        <v>405</v>
      </c>
      <c r="D52" s="274" t="s">
        <v>406</v>
      </c>
      <c r="E52" s="275">
        <v>390</v>
      </c>
      <c r="F52" s="276" t="s">
        <v>104</v>
      </c>
      <c r="G52" s="277">
        <v>0</v>
      </c>
      <c r="H52" s="277">
        <f>ROUND(E52*G52, 2)</f>
        <v>0</v>
      </c>
      <c r="J52" s="277">
        <f t="shared" si="1"/>
        <v>0</v>
      </c>
      <c r="O52" s="276">
        <v>20</v>
      </c>
      <c r="P52" s="276" t="s">
        <v>318</v>
      </c>
      <c r="V52" s="279" t="s">
        <v>120</v>
      </c>
    </row>
    <row r="53" spans="1:22">
      <c r="D53" s="282" t="s">
        <v>407</v>
      </c>
      <c r="E53" s="283">
        <f>J53</f>
        <v>0</v>
      </c>
      <c r="H53" s="283">
        <f>SUM(H44:H52)</f>
        <v>0</v>
      </c>
      <c r="I53" s="283">
        <f>SUM(I44:I52)</f>
        <v>0</v>
      </c>
      <c r="J53" s="283">
        <f>SUM(J44:J52)</f>
        <v>0</v>
      </c>
      <c r="L53" s="284">
        <f>SUM(L44:L52)</f>
        <v>4.6509999999999998</v>
      </c>
      <c r="N53" s="285">
        <f>SUM(N44:N52)</f>
        <v>0</v>
      </c>
    </row>
    <row r="55" spans="1:22">
      <c r="D55" s="282" t="s">
        <v>283</v>
      </c>
      <c r="E55" s="283">
        <f>J55</f>
        <v>0</v>
      </c>
      <c r="H55" s="283">
        <f>+H42+H53</f>
        <v>0</v>
      </c>
      <c r="I55" s="283">
        <f>+I42+I53</f>
        <v>0</v>
      </c>
      <c r="J55" s="283">
        <f>+J42+J53</f>
        <v>0</v>
      </c>
      <c r="L55" s="284">
        <f>+L42+L53</f>
        <v>5.09</v>
      </c>
      <c r="N55" s="285">
        <f>+N42+N53</f>
        <v>0</v>
      </c>
    </row>
    <row r="57" spans="1:22">
      <c r="D57" s="286" t="s">
        <v>192</v>
      </c>
      <c r="E57" s="283">
        <f>J57</f>
        <v>0</v>
      </c>
      <c r="H57" s="283">
        <f>+H55</f>
        <v>0</v>
      </c>
      <c r="I57" s="283">
        <f>+I55</f>
        <v>0</v>
      </c>
      <c r="J57" s="283">
        <f>+J55</f>
        <v>0</v>
      </c>
      <c r="L57" s="284">
        <f>+L55</f>
        <v>5.09</v>
      </c>
      <c r="N57" s="285">
        <f>+N55</f>
        <v>0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3139-0092-43A8-9367-65E1B413E843}">
  <dimension ref="A1:S54"/>
  <sheetViews>
    <sheetView showGridLines="0" workbookViewId="0">
      <selection activeCell="E27" sqref="E27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6640625" style="1" customWidth="1"/>
    <col min="5" max="5" width="13.5546875" style="1" customWidth="1"/>
    <col min="6" max="6" width="0.5546875" style="1" customWidth="1"/>
    <col min="7" max="7" width="2.5546875" style="1" customWidth="1"/>
    <col min="8" max="8" width="2.6640625" style="1" customWidth="1"/>
    <col min="9" max="9" width="10.44140625" style="1" customWidth="1"/>
    <col min="10" max="10" width="13.44140625" style="1" customWidth="1"/>
    <col min="11" max="11" width="0.664062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180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258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182</v>
      </c>
      <c r="F26" s="18"/>
      <c r="G26" s="18"/>
      <c r="H26" s="18"/>
      <c r="I26" s="18"/>
      <c r="J26" s="19"/>
      <c r="K26" s="16"/>
      <c r="L26" s="16"/>
      <c r="M26" s="16"/>
      <c r="N26" s="16"/>
      <c r="O26" s="41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/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/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23</v>
      </c>
      <c r="B34" s="51"/>
      <c r="C34" s="51"/>
      <c r="D34" s="52"/>
      <c r="E34" s="53" t="s">
        <v>24</v>
      </c>
      <c r="F34" s="52"/>
      <c r="G34" s="53" t="s">
        <v>25</v>
      </c>
      <c r="H34" s="51"/>
      <c r="I34" s="52"/>
      <c r="J34" s="53" t="s">
        <v>26</v>
      </c>
      <c r="K34" s="51"/>
      <c r="L34" s="53" t="s">
        <v>27</v>
      </c>
      <c r="M34" s="51"/>
      <c r="N34" s="51"/>
      <c r="O34" s="52"/>
      <c r="P34" s="53" t="s">
        <v>28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29</v>
      </c>
      <c r="F36" s="47"/>
      <c r="G36" s="47"/>
      <c r="H36" s="47"/>
      <c r="I36" s="47"/>
      <c r="J36" s="64" t="s">
        <v>30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31</v>
      </c>
      <c r="B37" s="66"/>
      <c r="C37" s="67" t="s">
        <v>32</v>
      </c>
      <c r="D37" s="68"/>
      <c r="E37" s="68"/>
      <c r="F37" s="69"/>
      <c r="G37" s="65" t="s">
        <v>33</v>
      </c>
      <c r="H37" s="70"/>
      <c r="I37" s="67" t="s">
        <v>34</v>
      </c>
      <c r="J37" s="68"/>
      <c r="K37" s="68"/>
      <c r="L37" s="65" t="s">
        <v>35</v>
      </c>
      <c r="M37" s="70"/>
      <c r="N37" s="67" t="s">
        <v>36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37</v>
      </c>
      <c r="C38" s="19"/>
      <c r="D38" s="73" t="s">
        <v>38</v>
      </c>
      <c r="E38" s="74">
        <v>0</v>
      </c>
      <c r="F38" s="75"/>
      <c r="G38" s="71">
        <v>8</v>
      </c>
      <c r="H38" s="76" t="s">
        <v>39</v>
      </c>
      <c r="I38" s="36"/>
      <c r="J38" s="77">
        <v>0</v>
      </c>
      <c r="K38" s="78"/>
      <c r="L38" s="71">
        <v>13</v>
      </c>
      <c r="M38" s="34" t="s">
        <v>40</v>
      </c>
      <c r="N38" s="39"/>
      <c r="O38" s="39"/>
      <c r="P38" s="79">
        <f>M48</f>
        <v>20</v>
      </c>
      <c r="Q38" s="80" t="s">
        <v>41</v>
      </c>
      <c r="R38" s="74">
        <v>0</v>
      </c>
      <c r="S38" s="75"/>
    </row>
    <row r="39" spans="1:19" ht="20.25" customHeight="1">
      <c r="A39" s="71">
        <v>2</v>
      </c>
      <c r="B39" s="81"/>
      <c r="C39" s="29"/>
      <c r="D39" s="73" t="s">
        <v>42</v>
      </c>
      <c r="E39" s="74">
        <v>0</v>
      </c>
      <c r="F39" s="75"/>
      <c r="G39" s="71">
        <v>9</v>
      </c>
      <c r="H39" s="16" t="s">
        <v>43</v>
      </c>
      <c r="I39" s="73"/>
      <c r="J39" s="77">
        <v>0</v>
      </c>
      <c r="K39" s="78"/>
      <c r="L39" s="71">
        <v>14</v>
      </c>
      <c r="M39" s="34" t="s">
        <v>44</v>
      </c>
      <c r="N39" s="39"/>
      <c r="O39" s="39"/>
      <c r="P39" s="79">
        <f>M48</f>
        <v>20</v>
      </c>
      <c r="Q39" s="80" t="s">
        <v>41</v>
      </c>
      <c r="R39" s="74">
        <v>0</v>
      </c>
      <c r="S39" s="75"/>
    </row>
    <row r="40" spans="1:19" ht="20.25" customHeight="1">
      <c r="A40" s="71">
        <v>3</v>
      </c>
      <c r="B40" s="72" t="s">
        <v>45</v>
      </c>
      <c r="C40" s="19"/>
      <c r="D40" s="73" t="s">
        <v>38</v>
      </c>
      <c r="E40" s="74">
        <v>0</v>
      </c>
      <c r="F40" s="75"/>
      <c r="G40" s="71">
        <v>10</v>
      </c>
      <c r="H40" s="76" t="s">
        <v>46</v>
      </c>
      <c r="I40" s="36"/>
      <c r="J40" s="77">
        <v>0</v>
      </c>
      <c r="K40" s="78"/>
      <c r="L40" s="71">
        <v>15</v>
      </c>
      <c r="M40" s="34" t="s">
        <v>47</v>
      </c>
      <c r="N40" s="39"/>
      <c r="O40" s="39"/>
      <c r="P40" s="79">
        <f>M48</f>
        <v>20</v>
      </c>
      <c r="Q40" s="80" t="s">
        <v>41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42</v>
      </c>
      <c r="E41" s="74"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48</v>
      </c>
      <c r="N41" s="39"/>
      <c r="O41" s="39"/>
      <c r="P41" s="79">
        <f>M48</f>
        <v>20</v>
      </c>
      <c r="Q41" s="80" t="s">
        <v>41</v>
      </c>
      <c r="R41" s="74">
        <v>0</v>
      </c>
      <c r="S41" s="75"/>
    </row>
    <row r="42" spans="1:19" ht="20.25" customHeight="1">
      <c r="A42" s="71">
        <v>5</v>
      </c>
      <c r="B42" s="72" t="s">
        <v>49</v>
      </c>
      <c r="C42" s="19"/>
      <c r="D42" s="73" t="s">
        <v>38</v>
      </c>
      <c r="E42" s="74">
        <f>'Rekapitulacia OD'!C17</f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50</v>
      </c>
      <c r="N42" s="39"/>
      <c r="O42" s="39"/>
      <c r="P42" s="79">
        <f>M48</f>
        <v>20</v>
      </c>
      <c r="Q42" s="80" t="s">
        <v>41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42</v>
      </c>
      <c r="E43" s="74">
        <f>'Rekapitulacia OD'!B17</f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51</v>
      </c>
      <c r="N43" s="39"/>
      <c r="O43" s="39"/>
      <c r="P43" s="39"/>
      <c r="Q43" s="39"/>
      <c r="R43" s="74">
        <v>0</v>
      </c>
      <c r="S43" s="75"/>
    </row>
    <row r="44" spans="1:19" ht="20.25" customHeight="1">
      <c r="A44" s="71">
        <v>7</v>
      </c>
      <c r="B44" s="84" t="s">
        <v>52</v>
      </c>
      <c r="C44" s="39"/>
      <c r="D44" s="36"/>
      <c r="E44" s="85">
        <f>SUM(E38:E43)</f>
        <v>0</v>
      </c>
      <c r="F44" s="49"/>
      <c r="G44" s="71">
        <v>12</v>
      </c>
      <c r="H44" s="84" t="s">
        <v>53</v>
      </c>
      <c r="I44" s="36"/>
      <c r="J44" s="86">
        <f>SUM(J38:J41)</f>
        <v>0</v>
      </c>
      <c r="K44" s="87"/>
      <c r="L44" s="71">
        <v>19</v>
      </c>
      <c r="M44" s="84" t="s">
        <v>54</v>
      </c>
      <c r="N44" s="39"/>
      <c r="O44" s="39"/>
      <c r="P44" s="39"/>
      <c r="Q44" s="75"/>
      <c r="R44" s="85">
        <f>SUM(R38:R43)</f>
        <v>0</v>
      </c>
      <c r="S44" s="49"/>
    </row>
    <row r="45" spans="1:19" ht="20.25" customHeight="1">
      <c r="A45" s="88">
        <v>20</v>
      </c>
      <c r="B45" s="89" t="s">
        <v>55</v>
      </c>
      <c r="C45" s="90"/>
      <c r="D45" s="91"/>
      <c r="E45" s="92">
        <v>0</v>
      </c>
      <c r="F45" s="45"/>
      <c r="G45" s="88">
        <v>21</v>
      </c>
      <c r="H45" s="89" t="s">
        <v>56</v>
      </c>
      <c r="I45" s="91"/>
      <c r="J45" s="93">
        <v>0</v>
      </c>
      <c r="K45" s="94">
        <f>M48</f>
        <v>20</v>
      </c>
      <c r="L45" s="88">
        <v>22</v>
      </c>
      <c r="M45" s="89" t="s">
        <v>57</v>
      </c>
      <c r="N45" s="90"/>
      <c r="O45" s="44"/>
      <c r="P45" s="44"/>
      <c r="Q45" s="44"/>
      <c r="R45" s="92">
        <v>0</v>
      </c>
      <c r="S45" s="45"/>
    </row>
    <row r="46" spans="1:19" ht="20.25" customHeight="1">
      <c r="A46" s="95" t="s">
        <v>17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58</v>
      </c>
      <c r="M46" s="52"/>
      <c r="N46" s="67" t="s">
        <v>59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60</v>
      </c>
      <c r="N47" s="39"/>
      <c r="O47" s="39"/>
      <c r="P47" s="39"/>
      <c r="Q47" s="75"/>
      <c r="R47" s="85">
        <f>ROUND(E44+J44+R44+E45+J45+R45,2)</f>
        <v>0</v>
      </c>
      <c r="S47" s="49"/>
    </row>
    <row r="48" spans="1:19" ht="20.25" customHeight="1">
      <c r="A48" s="99" t="s">
        <v>61</v>
      </c>
      <c r="B48" s="28"/>
      <c r="C48" s="28"/>
      <c r="D48" s="28"/>
      <c r="E48" s="28"/>
      <c r="F48" s="29"/>
      <c r="G48" s="100" t="s">
        <v>62</v>
      </c>
      <c r="H48" s="28"/>
      <c r="I48" s="28"/>
      <c r="J48" s="28"/>
      <c r="K48" s="28"/>
      <c r="L48" s="71">
        <v>24</v>
      </c>
      <c r="M48" s="101">
        <v>20</v>
      </c>
      <c r="N48" s="36" t="s">
        <v>41</v>
      </c>
      <c r="O48" s="102">
        <f>R47-O49</f>
        <v>0</v>
      </c>
      <c r="P48" s="28" t="s">
        <v>63</v>
      </c>
      <c r="Q48" s="28"/>
      <c r="R48" s="103">
        <f>ROUND(O48*M48/100,2)</f>
        <v>0</v>
      </c>
      <c r="S48" s="104"/>
    </row>
    <row r="49" spans="1:19" ht="20.25" customHeight="1" thickBot="1">
      <c r="A49" s="105" t="s">
        <v>16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20</v>
      </c>
      <c r="N49" s="36" t="s">
        <v>41</v>
      </c>
      <c r="O49" s="102">
        <v>0</v>
      </c>
      <c r="P49" s="39" t="s">
        <v>63</v>
      </c>
      <c r="Q49" s="39"/>
      <c r="R49" s="74">
        <f>ROUND(O49*M49/100,2)</f>
        <v>0</v>
      </c>
      <c r="S49" s="75"/>
    </row>
    <row r="50" spans="1:19" ht="20.25" customHeight="1" thickBo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64</v>
      </c>
      <c r="N50" s="90"/>
      <c r="O50" s="90"/>
      <c r="P50" s="90"/>
      <c r="Q50" s="44"/>
      <c r="R50" s="108">
        <f>R47+R48+R49</f>
        <v>0</v>
      </c>
      <c r="S50" s="109"/>
    </row>
    <row r="51" spans="1:19" ht="20.25" customHeight="1">
      <c r="A51" s="99" t="s">
        <v>65</v>
      </c>
      <c r="B51" s="28"/>
      <c r="C51" s="28"/>
      <c r="D51" s="28"/>
      <c r="E51" s="28"/>
      <c r="F51" s="29"/>
      <c r="G51" s="100" t="s">
        <v>62</v>
      </c>
      <c r="H51" s="28"/>
      <c r="I51" s="28"/>
      <c r="J51" s="28"/>
      <c r="K51" s="28"/>
      <c r="L51" s="65" t="s">
        <v>66</v>
      </c>
      <c r="M51" s="52"/>
      <c r="N51" s="67" t="s">
        <v>67</v>
      </c>
      <c r="O51" s="51"/>
      <c r="P51" s="51"/>
      <c r="Q51" s="51"/>
      <c r="R51" s="110"/>
      <c r="S51" s="54"/>
    </row>
    <row r="52" spans="1:19" ht="20.25" customHeight="1">
      <c r="A52" s="105" t="s">
        <v>18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68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69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61</v>
      </c>
      <c r="B54" s="44"/>
      <c r="C54" s="44"/>
      <c r="D54" s="44"/>
      <c r="E54" s="44"/>
      <c r="F54" s="112"/>
      <c r="G54" s="113" t="s">
        <v>62</v>
      </c>
      <c r="H54" s="44"/>
      <c r="I54" s="44"/>
      <c r="J54" s="44"/>
      <c r="K54" s="44"/>
      <c r="L54" s="88">
        <v>29</v>
      </c>
      <c r="M54" s="89" t="s">
        <v>70</v>
      </c>
      <c r="N54" s="90"/>
      <c r="O54" s="90"/>
      <c r="P54" s="90"/>
      <c r="Q54" s="91"/>
      <c r="R54" s="58">
        <v>0</v>
      </c>
      <c r="S54" s="114"/>
    </row>
  </sheetData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4947-5473-4068-8848-A1F3B7822195}">
  <dimension ref="A1:AD17"/>
  <sheetViews>
    <sheetView showGridLines="0" workbookViewId="0">
      <selection activeCell="E1" sqref="E1"/>
    </sheetView>
  </sheetViews>
  <sheetFormatPr defaultRowHeight="10.199999999999999"/>
  <cols>
    <col min="1" max="1" width="42.33203125" style="168" customWidth="1"/>
    <col min="2" max="2" width="11.88671875" style="167" customWidth="1"/>
    <col min="3" max="3" width="11.44140625" style="167" customWidth="1"/>
    <col min="4" max="4" width="11.5546875" style="167" customWidth="1"/>
    <col min="5" max="5" width="12.109375" style="252" customWidth="1"/>
    <col min="6" max="6" width="8.5546875" style="253" customWidth="1"/>
    <col min="7" max="7" width="0" style="253" hidden="1" customWidth="1"/>
    <col min="8" max="23" width="9.109375" style="168"/>
    <col min="24" max="25" width="5.6640625" style="168" customWidth="1"/>
    <col min="26" max="26" width="6.5546875" style="168" customWidth="1"/>
    <col min="27" max="27" width="24.33203125" style="168" customWidth="1"/>
    <col min="28" max="28" width="4.33203125" style="168" customWidth="1"/>
    <col min="29" max="29" width="8.33203125" style="168" customWidth="1"/>
    <col min="30" max="30" width="8.6640625" style="168" customWidth="1"/>
    <col min="31" max="256" width="9.109375" style="168"/>
    <col min="257" max="257" width="42.33203125" style="168" customWidth="1"/>
    <col min="258" max="258" width="11.88671875" style="168" customWidth="1"/>
    <col min="259" max="259" width="11.44140625" style="168" customWidth="1"/>
    <col min="260" max="260" width="11.5546875" style="168" customWidth="1"/>
    <col min="261" max="261" width="12.109375" style="168" customWidth="1"/>
    <col min="262" max="262" width="8.5546875" style="168" customWidth="1"/>
    <col min="263" max="279" width="9.109375" style="168"/>
    <col min="280" max="281" width="5.6640625" style="168" customWidth="1"/>
    <col min="282" max="282" width="6.5546875" style="168" customWidth="1"/>
    <col min="283" max="283" width="24.33203125" style="168" customWidth="1"/>
    <col min="284" max="284" width="4.33203125" style="168" customWidth="1"/>
    <col min="285" max="285" width="8.33203125" style="168" customWidth="1"/>
    <col min="286" max="286" width="8.6640625" style="168" customWidth="1"/>
    <col min="287" max="512" width="9.109375" style="168"/>
    <col min="513" max="513" width="42.33203125" style="168" customWidth="1"/>
    <col min="514" max="514" width="11.88671875" style="168" customWidth="1"/>
    <col min="515" max="515" width="11.44140625" style="168" customWidth="1"/>
    <col min="516" max="516" width="11.5546875" style="168" customWidth="1"/>
    <col min="517" max="517" width="12.109375" style="168" customWidth="1"/>
    <col min="518" max="518" width="8.5546875" style="168" customWidth="1"/>
    <col min="519" max="535" width="9.109375" style="168"/>
    <col min="536" max="537" width="5.6640625" style="168" customWidth="1"/>
    <col min="538" max="538" width="6.5546875" style="168" customWidth="1"/>
    <col min="539" max="539" width="24.33203125" style="168" customWidth="1"/>
    <col min="540" max="540" width="4.33203125" style="168" customWidth="1"/>
    <col min="541" max="541" width="8.33203125" style="168" customWidth="1"/>
    <col min="542" max="542" width="8.6640625" style="168" customWidth="1"/>
    <col min="543" max="768" width="9.109375" style="168"/>
    <col min="769" max="769" width="42.33203125" style="168" customWidth="1"/>
    <col min="770" max="770" width="11.88671875" style="168" customWidth="1"/>
    <col min="771" max="771" width="11.44140625" style="168" customWidth="1"/>
    <col min="772" max="772" width="11.5546875" style="168" customWidth="1"/>
    <col min="773" max="773" width="12.109375" style="168" customWidth="1"/>
    <col min="774" max="774" width="8.5546875" style="168" customWidth="1"/>
    <col min="775" max="791" width="9.109375" style="168"/>
    <col min="792" max="793" width="5.6640625" style="168" customWidth="1"/>
    <col min="794" max="794" width="6.5546875" style="168" customWidth="1"/>
    <col min="795" max="795" width="24.33203125" style="168" customWidth="1"/>
    <col min="796" max="796" width="4.33203125" style="168" customWidth="1"/>
    <col min="797" max="797" width="8.33203125" style="168" customWidth="1"/>
    <col min="798" max="798" width="8.6640625" style="168" customWidth="1"/>
    <col min="799" max="1024" width="9.109375" style="168"/>
    <col min="1025" max="1025" width="42.33203125" style="168" customWidth="1"/>
    <col min="1026" max="1026" width="11.88671875" style="168" customWidth="1"/>
    <col min="1027" max="1027" width="11.44140625" style="168" customWidth="1"/>
    <col min="1028" max="1028" width="11.5546875" style="168" customWidth="1"/>
    <col min="1029" max="1029" width="12.109375" style="168" customWidth="1"/>
    <col min="1030" max="1030" width="8.5546875" style="168" customWidth="1"/>
    <col min="1031" max="1047" width="9.109375" style="168"/>
    <col min="1048" max="1049" width="5.6640625" style="168" customWidth="1"/>
    <col min="1050" max="1050" width="6.5546875" style="168" customWidth="1"/>
    <col min="1051" max="1051" width="24.33203125" style="168" customWidth="1"/>
    <col min="1052" max="1052" width="4.33203125" style="168" customWidth="1"/>
    <col min="1053" max="1053" width="8.33203125" style="168" customWidth="1"/>
    <col min="1054" max="1054" width="8.6640625" style="168" customWidth="1"/>
    <col min="1055" max="1280" width="9.109375" style="168"/>
    <col min="1281" max="1281" width="42.33203125" style="168" customWidth="1"/>
    <col min="1282" max="1282" width="11.88671875" style="168" customWidth="1"/>
    <col min="1283" max="1283" width="11.44140625" style="168" customWidth="1"/>
    <col min="1284" max="1284" width="11.5546875" style="168" customWidth="1"/>
    <col min="1285" max="1285" width="12.109375" style="168" customWidth="1"/>
    <col min="1286" max="1286" width="8.5546875" style="168" customWidth="1"/>
    <col min="1287" max="1303" width="9.109375" style="168"/>
    <col min="1304" max="1305" width="5.6640625" style="168" customWidth="1"/>
    <col min="1306" max="1306" width="6.5546875" style="168" customWidth="1"/>
    <col min="1307" max="1307" width="24.33203125" style="168" customWidth="1"/>
    <col min="1308" max="1308" width="4.33203125" style="168" customWidth="1"/>
    <col min="1309" max="1309" width="8.33203125" style="168" customWidth="1"/>
    <col min="1310" max="1310" width="8.6640625" style="168" customWidth="1"/>
    <col min="1311" max="1536" width="9.109375" style="168"/>
    <col min="1537" max="1537" width="42.33203125" style="168" customWidth="1"/>
    <col min="1538" max="1538" width="11.88671875" style="168" customWidth="1"/>
    <col min="1539" max="1539" width="11.44140625" style="168" customWidth="1"/>
    <col min="1540" max="1540" width="11.5546875" style="168" customWidth="1"/>
    <col min="1541" max="1541" width="12.109375" style="168" customWidth="1"/>
    <col min="1542" max="1542" width="8.5546875" style="168" customWidth="1"/>
    <col min="1543" max="1559" width="9.109375" style="168"/>
    <col min="1560" max="1561" width="5.6640625" style="168" customWidth="1"/>
    <col min="1562" max="1562" width="6.5546875" style="168" customWidth="1"/>
    <col min="1563" max="1563" width="24.33203125" style="168" customWidth="1"/>
    <col min="1564" max="1564" width="4.33203125" style="168" customWidth="1"/>
    <col min="1565" max="1565" width="8.33203125" style="168" customWidth="1"/>
    <col min="1566" max="1566" width="8.6640625" style="168" customWidth="1"/>
    <col min="1567" max="1792" width="9.109375" style="168"/>
    <col min="1793" max="1793" width="42.33203125" style="168" customWidth="1"/>
    <col min="1794" max="1794" width="11.88671875" style="168" customWidth="1"/>
    <col min="1795" max="1795" width="11.44140625" style="168" customWidth="1"/>
    <col min="1796" max="1796" width="11.5546875" style="168" customWidth="1"/>
    <col min="1797" max="1797" width="12.109375" style="168" customWidth="1"/>
    <col min="1798" max="1798" width="8.5546875" style="168" customWidth="1"/>
    <col min="1799" max="1815" width="9.109375" style="168"/>
    <col min="1816" max="1817" width="5.6640625" style="168" customWidth="1"/>
    <col min="1818" max="1818" width="6.5546875" style="168" customWidth="1"/>
    <col min="1819" max="1819" width="24.33203125" style="168" customWidth="1"/>
    <col min="1820" max="1820" width="4.33203125" style="168" customWidth="1"/>
    <col min="1821" max="1821" width="8.33203125" style="168" customWidth="1"/>
    <col min="1822" max="1822" width="8.6640625" style="168" customWidth="1"/>
    <col min="1823" max="2048" width="9.109375" style="168"/>
    <col min="2049" max="2049" width="42.33203125" style="168" customWidth="1"/>
    <col min="2050" max="2050" width="11.88671875" style="168" customWidth="1"/>
    <col min="2051" max="2051" width="11.44140625" style="168" customWidth="1"/>
    <col min="2052" max="2052" width="11.5546875" style="168" customWidth="1"/>
    <col min="2053" max="2053" width="12.109375" style="168" customWidth="1"/>
    <col min="2054" max="2054" width="8.5546875" style="168" customWidth="1"/>
    <col min="2055" max="2071" width="9.109375" style="168"/>
    <col min="2072" max="2073" width="5.6640625" style="168" customWidth="1"/>
    <col min="2074" max="2074" width="6.5546875" style="168" customWidth="1"/>
    <col min="2075" max="2075" width="24.33203125" style="168" customWidth="1"/>
    <col min="2076" max="2076" width="4.33203125" style="168" customWidth="1"/>
    <col min="2077" max="2077" width="8.33203125" style="168" customWidth="1"/>
    <col min="2078" max="2078" width="8.6640625" style="168" customWidth="1"/>
    <col min="2079" max="2304" width="9.109375" style="168"/>
    <col min="2305" max="2305" width="42.33203125" style="168" customWidth="1"/>
    <col min="2306" max="2306" width="11.88671875" style="168" customWidth="1"/>
    <col min="2307" max="2307" width="11.44140625" style="168" customWidth="1"/>
    <col min="2308" max="2308" width="11.5546875" style="168" customWidth="1"/>
    <col min="2309" max="2309" width="12.109375" style="168" customWidth="1"/>
    <col min="2310" max="2310" width="8.5546875" style="168" customWidth="1"/>
    <col min="2311" max="2327" width="9.109375" style="168"/>
    <col min="2328" max="2329" width="5.6640625" style="168" customWidth="1"/>
    <col min="2330" max="2330" width="6.5546875" style="168" customWidth="1"/>
    <col min="2331" max="2331" width="24.33203125" style="168" customWidth="1"/>
    <col min="2332" max="2332" width="4.33203125" style="168" customWidth="1"/>
    <col min="2333" max="2333" width="8.33203125" style="168" customWidth="1"/>
    <col min="2334" max="2334" width="8.6640625" style="168" customWidth="1"/>
    <col min="2335" max="2560" width="9.109375" style="168"/>
    <col min="2561" max="2561" width="42.33203125" style="168" customWidth="1"/>
    <col min="2562" max="2562" width="11.88671875" style="168" customWidth="1"/>
    <col min="2563" max="2563" width="11.44140625" style="168" customWidth="1"/>
    <col min="2564" max="2564" width="11.5546875" style="168" customWidth="1"/>
    <col min="2565" max="2565" width="12.109375" style="168" customWidth="1"/>
    <col min="2566" max="2566" width="8.5546875" style="168" customWidth="1"/>
    <col min="2567" max="2583" width="9.109375" style="168"/>
    <col min="2584" max="2585" width="5.6640625" style="168" customWidth="1"/>
    <col min="2586" max="2586" width="6.5546875" style="168" customWidth="1"/>
    <col min="2587" max="2587" width="24.33203125" style="168" customWidth="1"/>
    <col min="2588" max="2588" width="4.33203125" style="168" customWidth="1"/>
    <col min="2589" max="2589" width="8.33203125" style="168" customWidth="1"/>
    <col min="2590" max="2590" width="8.6640625" style="168" customWidth="1"/>
    <col min="2591" max="2816" width="9.109375" style="168"/>
    <col min="2817" max="2817" width="42.33203125" style="168" customWidth="1"/>
    <col min="2818" max="2818" width="11.88671875" style="168" customWidth="1"/>
    <col min="2819" max="2819" width="11.44140625" style="168" customWidth="1"/>
    <col min="2820" max="2820" width="11.5546875" style="168" customWidth="1"/>
    <col min="2821" max="2821" width="12.109375" style="168" customWidth="1"/>
    <col min="2822" max="2822" width="8.5546875" style="168" customWidth="1"/>
    <col min="2823" max="2839" width="9.109375" style="168"/>
    <col min="2840" max="2841" width="5.6640625" style="168" customWidth="1"/>
    <col min="2842" max="2842" width="6.5546875" style="168" customWidth="1"/>
    <col min="2843" max="2843" width="24.33203125" style="168" customWidth="1"/>
    <col min="2844" max="2844" width="4.33203125" style="168" customWidth="1"/>
    <col min="2845" max="2845" width="8.33203125" style="168" customWidth="1"/>
    <col min="2846" max="2846" width="8.6640625" style="168" customWidth="1"/>
    <col min="2847" max="3072" width="9.109375" style="168"/>
    <col min="3073" max="3073" width="42.33203125" style="168" customWidth="1"/>
    <col min="3074" max="3074" width="11.88671875" style="168" customWidth="1"/>
    <col min="3075" max="3075" width="11.44140625" style="168" customWidth="1"/>
    <col min="3076" max="3076" width="11.5546875" style="168" customWidth="1"/>
    <col min="3077" max="3077" width="12.109375" style="168" customWidth="1"/>
    <col min="3078" max="3078" width="8.5546875" style="168" customWidth="1"/>
    <col min="3079" max="3095" width="9.109375" style="168"/>
    <col min="3096" max="3097" width="5.6640625" style="168" customWidth="1"/>
    <col min="3098" max="3098" width="6.5546875" style="168" customWidth="1"/>
    <col min="3099" max="3099" width="24.33203125" style="168" customWidth="1"/>
    <col min="3100" max="3100" width="4.33203125" style="168" customWidth="1"/>
    <col min="3101" max="3101" width="8.33203125" style="168" customWidth="1"/>
    <col min="3102" max="3102" width="8.6640625" style="168" customWidth="1"/>
    <col min="3103" max="3328" width="9.109375" style="168"/>
    <col min="3329" max="3329" width="42.33203125" style="168" customWidth="1"/>
    <col min="3330" max="3330" width="11.88671875" style="168" customWidth="1"/>
    <col min="3331" max="3331" width="11.44140625" style="168" customWidth="1"/>
    <col min="3332" max="3332" width="11.5546875" style="168" customWidth="1"/>
    <col min="3333" max="3333" width="12.109375" style="168" customWidth="1"/>
    <col min="3334" max="3334" width="8.5546875" style="168" customWidth="1"/>
    <col min="3335" max="3351" width="9.109375" style="168"/>
    <col min="3352" max="3353" width="5.6640625" style="168" customWidth="1"/>
    <col min="3354" max="3354" width="6.5546875" style="168" customWidth="1"/>
    <col min="3355" max="3355" width="24.33203125" style="168" customWidth="1"/>
    <col min="3356" max="3356" width="4.33203125" style="168" customWidth="1"/>
    <col min="3357" max="3357" width="8.33203125" style="168" customWidth="1"/>
    <col min="3358" max="3358" width="8.6640625" style="168" customWidth="1"/>
    <col min="3359" max="3584" width="9.109375" style="168"/>
    <col min="3585" max="3585" width="42.33203125" style="168" customWidth="1"/>
    <col min="3586" max="3586" width="11.88671875" style="168" customWidth="1"/>
    <col min="3587" max="3587" width="11.44140625" style="168" customWidth="1"/>
    <col min="3588" max="3588" width="11.5546875" style="168" customWidth="1"/>
    <col min="3589" max="3589" width="12.109375" style="168" customWidth="1"/>
    <col min="3590" max="3590" width="8.5546875" style="168" customWidth="1"/>
    <col min="3591" max="3607" width="9.109375" style="168"/>
    <col min="3608" max="3609" width="5.6640625" style="168" customWidth="1"/>
    <col min="3610" max="3610" width="6.5546875" style="168" customWidth="1"/>
    <col min="3611" max="3611" width="24.33203125" style="168" customWidth="1"/>
    <col min="3612" max="3612" width="4.33203125" style="168" customWidth="1"/>
    <col min="3613" max="3613" width="8.33203125" style="168" customWidth="1"/>
    <col min="3614" max="3614" width="8.6640625" style="168" customWidth="1"/>
    <col min="3615" max="3840" width="9.109375" style="168"/>
    <col min="3841" max="3841" width="42.33203125" style="168" customWidth="1"/>
    <col min="3842" max="3842" width="11.88671875" style="168" customWidth="1"/>
    <col min="3843" max="3843" width="11.44140625" style="168" customWidth="1"/>
    <col min="3844" max="3844" width="11.5546875" style="168" customWidth="1"/>
    <col min="3845" max="3845" width="12.109375" style="168" customWidth="1"/>
    <col min="3846" max="3846" width="8.5546875" style="168" customWidth="1"/>
    <col min="3847" max="3863" width="9.109375" style="168"/>
    <col min="3864" max="3865" width="5.6640625" style="168" customWidth="1"/>
    <col min="3866" max="3866" width="6.5546875" style="168" customWidth="1"/>
    <col min="3867" max="3867" width="24.33203125" style="168" customWidth="1"/>
    <col min="3868" max="3868" width="4.33203125" style="168" customWidth="1"/>
    <col min="3869" max="3869" width="8.33203125" style="168" customWidth="1"/>
    <col min="3870" max="3870" width="8.6640625" style="168" customWidth="1"/>
    <col min="3871" max="4096" width="9.109375" style="168"/>
    <col min="4097" max="4097" width="42.33203125" style="168" customWidth="1"/>
    <col min="4098" max="4098" width="11.88671875" style="168" customWidth="1"/>
    <col min="4099" max="4099" width="11.44140625" style="168" customWidth="1"/>
    <col min="4100" max="4100" width="11.5546875" style="168" customWidth="1"/>
    <col min="4101" max="4101" width="12.109375" style="168" customWidth="1"/>
    <col min="4102" max="4102" width="8.5546875" style="168" customWidth="1"/>
    <col min="4103" max="4119" width="9.109375" style="168"/>
    <col min="4120" max="4121" width="5.6640625" style="168" customWidth="1"/>
    <col min="4122" max="4122" width="6.5546875" style="168" customWidth="1"/>
    <col min="4123" max="4123" width="24.33203125" style="168" customWidth="1"/>
    <col min="4124" max="4124" width="4.33203125" style="168" customWidth="1"/>
    <col min="4125" max="4125" width="8.33203125" style="168" customWidth="1"/>
    <col min="4126" max="4126" width="8.6640625" style="168" customWidth="1"/>
    <col min="4127" max="4352" width="9.109375" style="168"/>
    <col min="4353" max="4353" width="42.33203125" style="168" customWidth="1"/>
    <col min="4354" max="4354" width="11.88671875" style="168" customWidth="1"/>
    <col min="4355" max="4355" width="11.44140625" style="168" customWidth="1"/>
    <col min="4356" max="4356" width="11.5546875" style="168" customWidth="1"/>
    <col min="4357" max="4357" width="12.109375" style="168" customWidth="1"/>
    <col min="4358" max="4358" width="8.5546875" style="168" customWidth="1"/>
    <col min="4359" max="4375" width="9.109375" style="168"/>
    <col min="4376" max="4377" width="5.6640625" style="168" customWidth="1"/>
    <col min="4378" max="4378" width="6.5546875" style="168" customWidth="1"/>
    <col min="4379" max="4379" width="24.33203125" style="168" customWidth="1"/>
    <col min="4380" max="4380" width="4.33203125" style="168" customWidth="1"/>
    <col min="4381" max="4381" width="8.33203125" style="168" customWidth="1"/>
    <col min="4382" max="4382" width="8.6640625" style="168" customWidth="1"/>
    <col min="4383" max="4608" width="9.109375" style="168"/>
    <col min="4609" max="4609" width="42.33203125" style="168" customWidth="1"/>
    <col min="4610" max="4610" width="11.88671875" style="168" customWidth="1"/>
    <col min="4611" max="4611" width="11.44140625" style="168" customWidth="1"/>
    <col min="4612" max="4612" width="11.5546875" style="168" customWidth="1"/>
    <col min="4613" max="4613" width="12.109375" style="168" customWidth="1"/>
    <col min="4614" max="4614" width="8.5546875" style="168" customWidth="1"/>
    <col min="4615" max="4631" width="9.109375" style="168"/>
    <col min="4632" max="4633" width="5.6640625" style="168" customWidth="1"/>
    <col min="4634" max="4634" width="6.5546875" style="168" customWidth="1"/>
    <col min="4635" max="4635" width="24.33203125" style="168" customWidth="1"/>
    <col min="4636" max="4636" width="4.33203125" style="168" customWidth="1"/>
    <col min="4637" max="4637" width="8.33203125" style="168" customWidth="1"/>
    <col min="4638" max="4638" width="8.6640625" style="168" customWidth="1"/>
    <col min="4639" max="4864" width="9.109375" style="168"/>
    <col min="4865" max="4865" width="42.33203125" style="168" customWidth="1"/>
    <col min="4866" max="4866" width="11.88671875" style="168" customWidth="1"/>
    <col min="4867" max="4867" width="11.44140625" style="168" customWidth="1"/>
    <col min="4868" max="4868" width="11.5546875" style="168" customWidth="1"/>
    <col min="4869" max="4869" width="12.109375" style="168" customWidth="1"/>
    <col min="4870" max="4870" width="8.5546875" style="168" customWidth="1"/>
    <col min="4871" max="4887" width="9.109375" style="168"/>
    <col min="4888" max="4889" width="5.6640625" style="168" customWidth="1"/>
    <col min="4890" max="4890" width="6.5546875" style="168" customWidth="1"/>
    <col min="4891" max="4891" width="24.33203125" style="168" customWidth="1"/>
    <col min="4892" max="4892" width="4.33203125" style="168" customWidth="1"/>
    <col min="4893" max="4893" width="8.33203125" style="168" customWidth="1"/>
    <col min="4894" max="4894" width="8.6640625" style="168" customWidth="1"/>
    <col min="4895" max="5120" width="9.109375" style="168"/>
    <col min="5121" max="5121" width="42.33203125" style="168" customWidth="1"/>
    <col min="5122" max="5122" width="11.88671875" style="168" customWidth="1"/>
    <col min="5123" max="5123" width="11.44140625" style="168" customWidth="1"/>
    <col min="5124" max="5124" width="11.5546875" style="168" customWidth="1"/>
    <col min="5125" max="5125" width="12.109375" style="168" customWidth="1"/>
    <col min="5126" max="5126" width="8.5546875" style="168" customWidth="1"/>
    <col min="5127" max="5143" width="9.109375" style="168"/>
    <col min="5144" max="5145" width="5.6640625" style="168" customWidth="1"/>
    <col min="5146" max="5146" width="6.5546875" style="168" customWidth="1"/>
    <col min="5147" max="5147" width="24.33203125" style="168" customWidth="1"/>
    <col min="5148" max="5148" width="4.33203125" style="168" customWidth="1"/>
    <col min="5149" max="5149" width="8.33203125" style="168" customWidth="1"/>
    <col min="5150" max="5150" width="8.6640625" style="168" customWidth="1"/>
    <col min="5151" max="5376" width="9.109375" style="168"/>
    <col min="5377" max="5377" width="42.33203125" style="168" customWidth="1"/>
    <col min="5378" max="5378" width="11.88671875" style="168" customWidth="1"/>
    <col min="5379" max="5379" width="11.44140625" style="168" customWidth="1"/>
    <col min="5380" max="5380" width="11.5546875" style="168" customWidth="1"/>
    <col min="5381" max="5381" width="12.109375" style="168" customWidth="1"/>
    <col min="5382" max="5382" width="8.5546875" style="168" customWidth="1"/>
    <col min="5383" max="5399" width="9.109375" style="168"/>
    <col min="5400" max="5401" width="5.6640625" style="168" customWidth="1"/>
    <col min="5402" max="5402" width="6.5546875" style="168" customWidth="1"/>
    <col min="5403" max="5403" width="24.33203125" style="168" customWidth="1"/>
    <col min="5404" max="5404" width="4.33203125" style="168" customWidth="1"/>
    <col min="5405" max="5405" width="8.33203125" style="168" customWidth="1"/>
    <col min="5406" max="5406" width="8.6640625" style="168" customWidth="1"/>
    <col min="5407" max="5632" width="9.109375" style="168"/>
    <col min="5633" max="5633" width="42.33203125" style="168" customWidth="1"/>
    <col min="5634" max="5634" width="11.88671875" style="168" customWidth="1"/>
    <col min="5635" max="5635" width="11.44140625" style="168" customWidth="1"/>
    <col min="5636" max="5636" width="11.5546875" style="168" customWidth="1"/>
    <col min="5637" max="5637" width="12.109375" style="168" customWidth="1"/>
    <col min="5638" max="5638" width="8.5546875" style="168" customWidth="1"/>
    <col min="5639" max="5655" width="9.109375" style="168"/>
    <col min="5656" max="5657" width="5.6640625" style="168" customWidth="1"/>
    <col min="5658" max="5658" width="6.5546875" style="168" customWidth="1"/>
    <col min="5659" max="5659" width="24.33203125" style="168" customWidth="1"/>
    <col min="5660" max="5660" width="4.33203125" style="168" customWidth="1"/>
    <col min="5661" max="5661" width="8.33203125" style="168" customWidth="1"/>
    <col min="5662" max="5662" width="8.6640625" style="168" customWidth="1"/>
    <col min="5663" max="5888" width="9.109375" style="168"/>
    <col min="5889" max="5889" width="42.33203125" style="168" customWidth="1"/>
    <col min="5890" max="5890" width="11.88671875" style="168" customWidth="1"/>
    <col min="5891" max="5891" width="11.44140625" style="168" customWidth="1"/>
    <col min="5892" max="5892" width="11.5546875" style="168" customWidth="1"/>
    <col min="5893" max="5893" width="12.109375" style="168" customWidth="1"/>
    <col min="5894" max="5894" width="8.5546875" style="168" customWidth="1"/>
    <col min="5895" max="5911" width="9.109375" style="168"/>
    <col min="5912" max="5913" width="5.6640625" style="168" customWidth="1"/>
    <col min="5914" max="5914" width="6.5546875" style="168" customWidth="1"/>
    <col min="5915" max="5915" width="24.33203125" style="168" customWidth="1"/>
    <col min="5916" max="5916" width="4.33203125" style="168" customWidth="1"/>
    <col min="5917" max="5917" width="8.33203125" style="168" customWidth="1"/>
    <col min="5918" max="5918" width="8.6640625" style="168" customWidth="1"/>
    <col min="5919" max="6144" width="9.109375" style="168"/>
    <col min="6145" max="6145" width="42.33203125" style="168" customWidth="1"/>
    <col min="6146" max="6146" width="11.88671875" style="168" customWidth="1"/>
    <col min="6147" max="6147" width="11.44140625" style="168" customWidth="1"/>
    <col min="6148" max="6148" width="11.5546875" style="168" customWidth="1"/>
    <col min="6149" max="6149" width="12.109375" style="168" customWidth="1"/>
    <col min="6150" max="6150" width="8.5546875" style="168" customWidth="1"/>
    <col min="6151" max="6167" width="9.109375" style="168"/>
    <col min="6168" max="6169" width="5.6640625" style="168" customWidth="1"/>
    <col min="6170" max="6170" width="6.5546875" style="168" customWidth="1"/>
    <col min="6171" max="6171" width="24.33203125" style="168" customWidth="1"/>
    <col min="6172" max="6172" width="4.33203125" style="168" customWidth="1"/>
    <col min="6173" max="6173" width="8.33203125" style="168" customWidth="1"/>
    <col min="6174" max="6174" width="8.6640625" style="168" customWidth="1"/>
    <col min="6175" max="6400" width="9.109375" style="168"/>
    <col min="6401" max="6401" width="42.33203125" style="168" customWidth="1"/>
    <col min="6402" max="6402" width="11.88671875" style="168" customWidth="1"/>
    <col min="6403" max="6403" width="11.44140625" style="168" customWidth="1"/>
    <col min="6404" max="6404" width="11.5546875" style="168" customWidth="1"/>
    <col min="6405" max="6405" width="12.109375" style="168" customWidth="1"/>
    <col min="6406" max="6406" width="8.5546875" style="168" customWidth="1"/>
    <col min="6407" max="6423" width="9.109375" style="168"/>
    <col min="6424" max="6425" width="5.6640625" style="168" customWidth="1"/>
    <col min="6426" max="6426" width="6.5546875" style="168" customWidth="1"/>
    <col min="6427" max="6427" width="24.33203125" style="168" customWidth="1"/>
    <col min="6428" max="6428" width="4.33203125" style="168" customWidth="1"/>
    <col min="6429" max="6429" width="8.33203125" style="168" customWidth="1"/>
    <col min="6430" max="6430" width="8.6640625" style="168" customWidth="1"/>
    <col min="6431" max="6656" width="9.109375" style="168"/>
    <col min="6657" max="6657" width="42.33203125" style="168" customWidth="1"/>
    <col min="6658" max="6658" width="11.88671875" style="168" customWidth="1"/>
    <col min="6659" max="6659" width="11.44140625" style="168" customWidth="1"/>
    <col min="6660" max="6660" width="11.5546875" style="168" customWidth="1"/>
    <col min="6661" max="6661" width="12.109375" style="168" customWidth="1"/>
    <col min="6662" max="6662" width="8.5546875" style="168" customWidth="1"/>
    <col min="6663" max="6679" width="9.109375" style="168"/>
    <col min="6680" max="6681" width="5.6640625" style="168" customWidth="1"/>
    <col min="6682" max="6682" width="6.5546875" style="168" customWidth="1"/>
    <col min="6683" max="6683" width="24.33203125" style="168" customWidth="1"/>
    <col min="6684" max="6684" width="4.33203125" style="168" customWidth="1"/>
    <col min="6685" max="6685" width="8.33203125" style="168" customWidth="1"/>
    <col min="6686" max="6686" width="8.6640625" style="168" customWidth="1"/>
    <col min="6687" max="6912" width="9.109375" style="168"/>
    <col min="6913" max="6913" width="42.33203125" style="168" customWidth="1"/>
    <col min="6914" max="6914" width="11.88671875" style="168" customWidth="1"/>
    <col min="6915" max="6915" width="11.44140625" style="168" customWidth="1"/>
    <col min="6916" max="6916" width="11.5546875" style="168" customWidth="1"/>
    <col min="6917" max="6917" width="12.109375" style="168" customWidth="1"/>
    <col min="6918" max="6918" width="8.5546875" style="168" customWidth="1"/>
    <col min="6919" max="6935" width="9.109375" style="168"/>
    <col min="6936" max="6937" width="5.6640625" style="168" customWidth="1"/>
    <col min="6938" max="6938" width="6.5546875" style="168" customWidth="1"/>
    <col min="6939" max="6939" width="24.33203125" style="168" customWidth="1"/>
    <col min="6940" max="6940" width="4.33203125" style="168" customWidth="1"/>
    <col min="6941" max="6941" width="8.33203125" style="168" customWidth="1"/>
    <col min="6942" max="6942" width="8.6640625" style="168" customWidth="1"/>
    <col min="6943" max="7168" width="9.109375" style="168"/>
    <col min="7169" max="7169" width="42.33203125" style="168" customWidth="1"/>
    <col min="7170" max="7170" width="11.88671875" style="168" customWidth="1"/>
    <col min="7171" max="7171" width="11.44140625" style="168" customWidth="1"/>
    <col min="7172" max="7172" width="11.5546875" style="168" customWidth="1"/>
    <col min="7173" max="7173" width="12.109375" style="168" customWidth="1"/>
    <col min="7174" max="7174" width="8.5546875" style="168" customWidth="1"/>
    <col min="7175" max="7191" width="9.109375" style="168"/>
    <col min="7192" max="7193" width="5.6640625" style="168" customWidth="1"/>
    <col min="7194" max="7194" width="6.5546875" style="168" customWidth="1"/>
    <col min="7195" max="7195" width="24.33203125" style="168" customWidth="1"/>
    <col min="7196" max="7196" width="4.33203125" style="168" customWidth="1"/>
    <col min="7197" max="7197" width="8.33203125" style="168" customWidth="1"/>
    <col min="7198" max="7198" width="8.6640625" style="168" customWidth="1"/>
    <col min="7199" max="7424" width="9.109375" style="168"/>
    <col min="7425" max="7425" width="42.33203125" style="168" customWidth="1"/>
    <col min="7426" max="7426" width="11.88671875" style="168" customWidth="1"/>
    <col min="7427" max="7427" width="11.44140625" style="168" customWidth="1"/>
    <col min="7428" max="7428" width="11.5546875" style="168" customWidth="1"/>
    <col min="7429" max="7429" width="12.109375" style="168" customWidth="1"/>
    <col min="7430" max="7430" width="8.5546875" style="168" customWidth="1"/>
    <col min="7431" max="7447" width="9.109375" style="168"/>
    <col min="7448" max="7449" width="5.6640625" style="168" customWidth="1"/>
    <col min="7450" max="7450" width="6.5546875" style="168" customWidth="1"/>
    <col min="7451" max="7451" width="24.33203125" style="168" customWidth="1"/>
    <col min="7452" max="7452" width="4.33203125" style="168" customWidth="1"/>
    <col min="7453" max="7453" width="8.33203125" style="168" customWidth="1"/>
    <col min="7454" max="7454" width="8.6640625" style="168" customWidth="1"/>
    <col min="7455" max="7680" width="9.109375" style="168"/>
    <col min="7681" max="7681" width="42.33203125" style="168" customWidth="1"/>
    <col min="7682" max="7682" width="11.88671875" style="168" customWidth="1"/>
    <col min="7683" max="7683" width="11.44140625" style="168" customWidth="1"/>
    <col min="7684" max="7684" width="11.5546875" style="168" customWidth="1"/>
    <col min="7685" max="7685" width="12.109375" style="168" customWidth="1"/>
    <col min="7686" max="7686" width="8.5546875" style="168" customWidth="1"/>
    <col min="7687" max="7703" width="9.109375" style="168"/>
    <col min="7704" max="7705" width="5.6640625" style="168" customWidth="1"/>
    <col min="7706" max="7706" width="6.5546875" style="168" customWidth="1"/>
    <col min="7707" max="7707" width="24.33203125" style="168" customWidth="1"/>
    <col min="7708" max="7708" width="4.33203125" style="168" customWidth="1"/>
    <col min="7709" max="7709" width="8.33203125" style="168" customWidth="1"/>
    <col min="7710" max="7710" width="8.6640625" style="168" customWidth="1"/>
    <col min="7711" max="7936" width="9.109375" style="168"/>
    <col min="7937" max="7937" width="42.33203125" style="168" customWidth="1"/>
    <col min="7938" max="7938" width="11.88671875" style="168" customWidth="1"/>
    <col min="7939" max="7939" width="11.44140625" style="168" customWidth="1"/>
    <col min="7940" max="7940" width="11.5546875" style="168" customWidth="1"/>
    <col min="7941" max="7941" width="12.109375" style="168" customWidth="1"/>
    <col min="7942" max="7942" width="8.5546875" style="168" customWidth="1"/>
    <col min="7943" max="7959" width="9.109375" style="168"/>
    <col min="7960" max="7961" width="5.6640625" style="168" customWidth="1"/>
    <col min="7962" max="7962" width="6.5546875" style="168" customWidth="1"/>
    <col min="7963" max="7963" width="24.33203125" style="168" customWidth="1"/>
    <col min="7964" max="7964" width="4.33203125" style="168" customWidth="1"/>
    <col min="7965" max="7965" width="8.33203125" style="168" customWidth="1"/>
    <col min="7966" max="7966" width="8.6640625" style="168" customWidth="1"/>
    <col min="7967" max="8192" width="9.109375" style="168"/>
    <col min="8193" max="8193" width="42.33203125" style="168" customWidth="1"/>
    <col min="8194" max="8194" width="11.88671875" style="168" customWidth="1"/>
    <col min="8195" max="8195" width="11.44140625" style="168" customWidth="1"/>
    <col min="8196" max="8196" width="11.5546875" style="168" customWidth="1"/>
    <col min="8197" max="8197" width="12.109375" style="168" customWidth="1"/>
    <col min="8198" max="8198" width="8.5546875" style="168" customWidth="1"/>
    <col min="8199" max="8215" width="9.109375" style="168"/>
    <col min="8216" max="8217" width="5.6640625" style="168" customWidth="1"/>
    <col min="8218" max="8218" width="6.5546875" style="168" customWidth="1"/>
    <col min="8219" max="8219" width="24.33203125" style="168" customWidth="1"/>
    <col min="8220" max="8220" width="4.33203125" style="168" customWidth="1"/>
    <col min="8221" max="8221" width="8.33203125" style="168" customWidth="1"/>
    <col min="8222" max="8222" width="8.6640625" style="168" customWidth="1"/>
    <col min="8223" max="8448" width="9.109375" style="168"/>
    <col min="8449" max="8449" width="42.33203125" style="168" customWidth="1"/>
    <col min="8450" max="8450" width="11.88671875" style="168" customWidth="1"/>
    <col min="8451" max="8451" width="11.44140625" style="168" customWidth="1"/>
    <col min="8452" max="8452" width="11.5546875" style="168" customWidth="1"/>
    <col min="8453" max="8453" width="12.109375" style="168" customWidth="1"/>
    <col min="8454" max="8454" width="8.5546875" style="168" customWidth="1"/>
    <col min="8455" max="8471" width="9.109375" style="168"/>
    <col min="8472" max="8473" width="5.6640625" style="168" customWidth="1"/>
    <col min="8474" max="8474" width="6.5546875" style="168" customWidth="1"/>
    <col min="8475" max="8475" width="24.33203125" style="168" customWidth="1"/>
    <col min="8476" max="8476" width="4.33203125" style="168" customWidth="1"/>
    <col min="8477" max="8477" width="8.33203125" style="168" customWidth="1"/>
    <col min="8478" max="8478" width="8.6640625" style="168" customWidth="1"/>
    <col min="8479" max="8704" width="9.109375" style="168"/>
    <col min="8705" max="8705" width="42.33203125" style="168" customWidth="1"/>
    <col min="8706" max="8706" width="11.88671875" style="168" customWidth="1"/>
    <col min="8707" max="8707" width="11.44140625" style="168" customWidth="1"/>
    <col min="8708" max="8708" width="11.5546875" style="168" customWidth="1"/>
    <col min="8709" max="8709" width="12.109375" style="168" customWidth="1"/>
    <col min="8710" max="8710" width="8.5546875" style="168" customWidth="1"/>
    <col min="8711" max="8727" width="9.109375" style="168"/>
    <col min="8728" max="8729" width="5.6640625" style="168" customWidth="1"/>
    <col min="8730" max="8730" width="6.5546875" style="168" customWidth="1"/>
    <col min="8731" max="8731" width="24.33203125" style="168" customWidth="1"/>
    <col min="8732" max="8732" width="4.33203125" style="168" customWidth="1"/>
    <col min="8733" max="8733" width="8.33203125" style="168" customWidth="1"/>
    <col min="8734" max="8734" width="8.6640625" style="168" customWidth="1"/>
    <col min="8735" max="8960" width="9.109375" style="168"/>
    <col min="8961" max="8961" width="42.33203125" style="168" customWidth="1"/>
    <col min="8962" max="8962" width="11.88671875" style="168" customWidth="1"/>
    <col min="8963" max="8963" width="11.44140625" style="168" customWidth="1"/>
    <col min="8964" max="8964" width="11.5546875" style="168" customWidth="1"/>
    <col min="8965" max="8965" width="12.109375" style="168" customWidth="1"/>
    <col min="8966" max="8966" width="8.5546875" style="168" customWidth="1"/>
    <col min="8967" max="8983" width="9.109375" style="168"/>
    <col min="8984" max="8985" width="5.6640625" style="168" customWidth="1"/>
    <col min="8986" max="8986" width="6.5546875" style="168" customWidth="1"/>
    <col min="8987" max="8987" width="24.33203125" style="168" customWidth="1"/>
    <col min="8988" max="8988" width="4.33203125" style="168" customWidth="1"/>
    <col min="8989" max="8989" width="8.33203125" style="168" customWidth="1"/>
    <col min="8990" max="8990" width="8.6640625" style="168" customWidth="1"/>
    <col min="8991" max="9216" width="9.109375" style="168"/>
    <col min="9217" max="9217" width="42.33203125" style="168" customWidth="1"/>
    <col min="9218" max="9218" width="11.88671875" style="168" customWidth="1"/>
    <col min="9219" max="9219" width="11.44140625" style="168" customWidth="1"/>
    <col min="9220" max="9220" width="11.5546875" style="168" customWidth="1"/>
    <col min="9221" max="9221" width="12.109375" style="168" customWidth="1"/>
    <col min="9222" max="9222" width="8.5546875" style="168" customWidth="1"/>
    <col min="9223" max="9239" width="9.109375" style="168"/>
    <col min="9240" max="9241" width="5.6640625" style="168" customWidth="1"/>
    <col min="9242" max="9242" width="6.5546875" style="168" customWidth="1"/>
    <col min="9243" max="9243" width="24.33203125" style="168" customWidth="1"/>
    <col min="9244" max="9244" width="4.33203125" style="168" customWidth="1"/>
    <col min="9245" max="9245" width="8.33203125" style="168" customWidth="1"/>
    <col min="9246" max="9246" width="8.6640625" style="168" customWidth="1"/>
    <col min="9247" max="9472" width="9.109375" style="168"/>
    <col min="9473" max="9473" width="42.33203125" style="168" customWidth="1"/>
    <col min="9474" max="9474" width="11.88671875" style="168" customWidth="1"/>
    <col min="9475" max="9475" width="11.44140625" style="168" customWidth="1"/>
    <col min="9476" max="9476" width="11.5546875" style="168" customWidth="1"/>
    <col min="9477" max="9477" width="12.109375" style="168" customWidth="1"/>
    <col min="9478" max="9478" width="8.5546875" style="168" customWidth="1"/>
    <col min="9479" max="9495" width="9.109375" style="168"/>
    <col min="9496" max="9497" width="5.6640625" style="168" customWidth="1"/>
    <col min="9498" max="9498" width="6.5546875" style="168" customWidth="1"/>
    <col min="9499" max="9499" width="24.33203125" style="168" customWidth="1"/>
    <col min="9500" max="9500" width="4.33203125" style="168" customWidth="1"/>
    <col min="9501" max="9501" width="8.33203125" style="168" customWidth="1"/>
    <col min="9502" max="9502" width="8.6640625" style="168" customWidth="1"/>
    <col min="9503" max="9728" width="9.109375" style="168"/>
    <col min="9729" max="9729" width="42.33203125" style="168" customWidth="1"/>
    <col min="9730" max="9730" width="11.88671875" style="168" customWidth="1"/>
    <col min="9731" max="9731" width="11.44140625" style="168" customWidth="1"/>
    <col min="9732" max="9732" width="11.5546875" style="168" customWidth="1"/>
    <col min="9733" max="9733" width="12.109375" style="168" customWidth="1"/>
    <col min="9734" max="9734" width="8.5546875" style="168" customWidth="1"/>
    <col min="9735" max="9751" width="9.109375" style="168"/>
    <col min="9752" max="9753" width="5.6640625" style="168" customWidth="1"/>
    <col min="9754" max="9754" width="6.5546875" style="168" customWidth="1"/>
    <col min="9755" max="9755" width="24.33203125" style="168" customWidth="1"/>
    <col min="9756" max="9756" width="4.33203125" style="168" customWidth="1"/>
    <col min="9757" max="9757" width="8.33203125" style="168" customWidth="1"/>
    <col min="9758" max="9758" width="8.6640625" style="168" customWidth="1"/>
    <col min="9759" max="9984" width="9.109375" style="168"/>
    <col min="9985" max="9985" width="42.33203125" style="168" customWidth="1"/>
    <col min="9986" max="9986" width="11.88671875" style="168" customWidth="1"/>
    <col min="9987" max="9987" width="11.44140625" style="168" customWidth="1"/>
    <col min="9988" max="9988" width="11.5546875" style="168" customWidth="1"/>
    <col min="9989" max="9989" width="12.109375" style="168" customWidth="1"/>
    <col min="9990" max="9990" width="8.5546875" style="168" customWidth="1"/>
    <col min="9991" max="10007" width="9.109375" style="168"/>
    <col min="10008" max="10009" width="5.6640625" style="168" customWidth="1"/>
    <col min="10010" max="10010" width="6.5546875" style="168" customWidth="1"/>
    <col min="10011" max="10011" width="24.33203125" style="168" customWidth="1"/>
    <col min="10012" max="10012" width="4.33203125" style="168" customWidth="1"/>
    <col min="10013" max="10013" width="8.33203125" style="168" customWidth="1"/>
    <col min="10014" max="10014" width="8.6640625" style="168" customWidth="1"/>
    <col min="10015" max="10240" width="9.109375" style="168"/>
    <col min="10241" max="10241" width="42.33203125" style="168" customWidth="1"/>
    <col min="10242" max="10242" width="11.88671875" style="168" customWidth="1"/>
    <col min="10243" max="10243" width="11.44140625" style="168" customWidth="1"/>
    <col min="10244" max="10244" width="11.5546875" style="168" customWidth="1"/>
    <col min="10245" max="10245" width="12.109375" style="168" customWidth="1"/>
    <col min="10246" max="10246" width="8.5546875" style="168" customWidth="1"/>
    <col min="10247" max="10263" width="9.109375" style="168"/>
    <col min="10264" max="10265" width="5.6640625" style="168" customWidth="1"/>
    <col min="10266" max="10266" width="6.5546875" style="168" customWidth="1"/>
    <col min="10267" max="10267" width="24.33203125" style="168" customWidth="1"/>
    <col min="10268" max="10268" width="4.33203125" style="168" customWidth="1"/>
    <col min="10269" max="10269" width="8.33203125" style="168" customWidth="1"/>
    <col min="10270" max="10270" width="8.6640625" style="168" customWidth="1"/>
    <col min="10271" max="10496" width="9.109375" style="168"/>
    <col min="10497" max="10497" width="42.33203125" style="168" customWidth="1"/>
    <col min="10498" max="10498" width="11.88671875" style="168" customWidth="1"/>
    <col min="10499" max="10499" width="11.44140625" style="168" customWidth="1"/>
    <col min="10500" max="10500" width="11.5546875" style="168" customWidth="1"/>
    <col min="10501" max="10501" width="12.109375" style="168" customWidth="1"/>
    <col min="10502" max="10502" width="8.5546875" style="168" customWidth="1"/>
    <col min="10503" max="10519" width="9.109375" style="168"/>
    <col min="10520" max="10521" width="5.6640625" style="168" customWidth="1"/>
    <col min="10522" max="10522" width="6.5546875" style="168" customWidth="1"/>
    <col min="10523" max="10523" width="24.33203125" style="168" customWidth="1"/>
    <col min="10524" max="10524" width="4.33203125" style="168" customWidth="1"/>
    <col min="10525" max="10525" width="8.33203125" style="168" customWidth="1"/>
    <col min="10526" max="10526" width="8.6640625" style="168" customWidth="1"/>
    <col min="10527" max="10752" width="9.109375" style="168"/>
    <col min="10753" max="10753" width="42.33203125" style="168" customWidth="1"/>
    <col min="10754" max="10754" width="11.88671875" style="168" customWidth="1"/>
    <col min="10755" max="10755" width="11.44140625" style="168" customWidth="1"/>
    <col min="10756" max="10756" width="11.5546875" style="168" customWidth="1"/>
    <col min="10757" max="10757" width="12.109375" style="168" customWidth="1"/>
    <col min="10758" max="10758" width="8.5546875" style="168" customWidth="1"/>
    <col min="10759" max="10775" width="9.109375" style="168"/>
    <col min="10776" max="10777" width="5.6640625" style="168" customWidth="1"/>
    <col min="10778" max="10778" width="6.5546875" style="168" customWidth="1"/>
    <col min="10779" max="10779" width="24.33203125" style="168" customWidth="1"/>
    <col min="10780" max="10780" width="4.33203125" style="168" customWidth="1"/>
    <col min="10781" max="10781" width="8.33203125" style="168" customWidth="1"/>
    <col min="10782" max="10782" width="8.6640625" style="168" customWidth="1"/>
    <col min="10783" max="11008" width="9.109375" style="168"/>
    <col min="11009" max="11009" width="42.33203125" style="168" customWidth="1"/>
    <col min="11010" max="11010" width="11.88671875" style="168" customWidth="1"/>
    <col min="11011" max="11011" width="11.44140625" style="168" customWidth="1"/>
    <col min="11012" max="11012" width="11.5546875" style="168" customWidth="1"/>
    <col min="11013" max="11013" width="12.109375" style="168" customWidth="1"/>
    <col min="11014" max="11014" width="8.5546875" style="168" customWidth="1"/>
    <col min="11015" max="11031" width="9.109375" style="168"/>
    <col min="11032" max="11033" width="5.6640625" style="168" customWidth="1"/>
    <col min="11034" max="11034" width="6.5546875" style="168" customWidth="1"/>
    <col min="11035" max="11035" width="24.33203125" style="168" customWidth="1"/>
    <col min="11036" max="11036" width="4.33203125" style="168" customWidth="1"/>
    <col min="11037" max="11037" width="8.33203125" style="168" customWidth="1"/>
    <col min="11038" max="11038" width="8.6640625" style="168" customWidth="1"/>
    <col min="11039" max="11264" width="9.109375" style="168"/>
    <col min="11265" max="11265" width="42.33203125" style="168" customWidth="1"/>
    <col min="11266" max="11266" width="11.88671875" style="168" customWidth="1"/>
    <col min="11267" max="11267" width="11.44140625" style="168" customWidth="1"/>
    <col min="11268" max="11268" width="11.5546875" style="168" customWidth="1"/>
    <col min="11269" max="11269" width="12.109375" style="168" customWidth="1"/>
    <col min="11270" max="11270" width="8.5546875" style="168" customWidth="1"/>
    <col min="11271" max="11287" width="9.109375" style="168"/>
    <col min="11288" max="11289" width="5.6640625" style="168" customWidth="1"/>
    <col min="11290" max="11290" width="6.5546875" style="168" customWidth="1"/>
    <col min="11291" max="11291" width="24.33203125" style="168" customWidth="1"/>
    <col min="11292" max="11292" width="4.33203125" style="168" customWidth="1"/>
    <col min="11293" max="11293" width="8.33203125" style="168" customWidth="1"/>
    <col min="11294" max="11294" width="8.6640625" style="168" customWidth="1"/>
    <col min="11295" max="11520" width="9.109375" style="168"/>
    <col min="11521" max="11521" width="42.33203125" style="168" customWidth="1"/>
    <col min="11522" max="11522" width="11.88671875" style="168" customWidth="1"/>
    <col min="11523" max="11523" width="11.44140625" style="168" customWidth="1"/>
    <col min="11524" max="11524" width="11.5546875" style="168" customWidth="1"/>
    <col min="11525" max="11525" width="12.109375" style="168" customWidth="1"/>
    <col min="11526" max="11526" width="8.5546875" style="168" customWidth="1"/>
    <col min="11527" max="11543" width="9.109375" style="168"/>
    <col min="11544" max="11545" width="5.6640625" style="168" customWidth="1"/>
    <col min="11546" max="11546" width="6.5546875" style="168" customWidth="1"/>
    <col min="11547" max="11547" width="24.33203125" style="168" customWidth="1"/>
    <col min="11548" max="11548" width="4.33203125" style="168" customWidth="1"/>
    <col min="11549" max="11549" width="8.33203125" style="168" customWidth="1"/>
    <col min="11550" max="11550" width="8.6640625" style="168" customWidth="1"/>
    <col min="11551" max="11776" width="9.109375" style="168"/>
    <col min="11777" max="11777" width="42.33203125" style="168" customWidth="1"/>
    <col min="11778" max="11778" width="11.88671875" style="168" customWidth="1"/>
    <col min="11779" max="11779" width="11.44140625" style="168" customWidth="1"/>
    <col min="11780" max="11780" width="11.5546875" style="168" customWidth="1"/>
    <col min="11781" max="11781" width="12.109375" style="168" customWidth="1"/>
    <col min="11782" max="11782" width="8.5546875" style="168" customWidth="1"/>
    <col min="11783" max="11799" width="9.109375" style="168"/>
    <col min="11800" max="11801" width="5.6640625" style="168" customWidth="1"/>
    <col min="11802" max="11802" width="6.5546875" style="168" customWidth="1"/>
    <col min="11803" max="11803" width="24.33203125" style="168" customWidth="1"/>
    <col min="11804" max="11804" width="4.33203125" style="168" customWidth="1"/>
    <col min="11805" max="11805" width="8.33203125" style="168" customWidth="1"/>
    <col min="11806" max="11806" width="8.6640625" style="168" customWidth="1"/>
    <col min="11807" max="12032" width="9.109375" style="168"/>
    <col min="12033" max="12033" width="42.33203125" style="168" customWidth="1"/>
    <col min="12034" max="12034" width="11.88671875" style="168" customWidth="1"/>
    <col min="12035" max="12035" width="11.44140625" style="168" customWidth="1"/>
    <col min="12036" max="12036" width="11.5546875" style="168" customWidth="1"/>
    <col min="12037" max="12037" width="12.109375" style="168" customWidth="1"/>
    <col min="12038" max="12038" width="8.5546875" style="168" customWidth="1"/>
    <col min="12039" max="12055" width="9.109375" style="168"/>
    <col min="12056" max="12057" width="5.6640625" style="168" customWidth="1"/>
    <col min="12058" max="12058" width="6.5546875" style="168" customWidth="1"/>
    <col min="12059" max="12059" width="24.33203125" style="168" customWidth="1"/>
    <col min="12060" max="12060" width="4.33203125" style="168" customWidth="1"/>
    <col min="12061" max="12061" width="8.33203125" style="168" customWidth="1"/>
    <col min="12062" max="12062" width="8.6640625" style="168" customWidth="1"/>
    <col min="12063" max="12288" width="9.109375" style="168"/>
    <col min="12289" max="12289" width="42.33203125" style="168" customWidth="1"/>
    <col min="12290" max="12290" width="11.88671875" style="168" customWidth="1"/>
    <col min="12291" max="12291" width="11.44140625" style="168" customWidth="1"/>
    <col min="12292" max="12292" width="11.5546875" style="168" customWidth="1"/>
    <col min="12293" max="12293" width="12.109375" style="168" customWidth="1"/>
    <col min="12294" max="12294" width="8.5546875" style="168" customWidth="1"/>
    <col min="12295" max="12311" width="9.109375" style="168"/>
    <col min="12312" max="12313" width="5.6640625" style="168" customWidth="1"/>
    <col min="12314" max="12314" width="6.5546875" style="168" customWidth="1"/>
    <col min="12315" max="12315" width="24.33203125" style="168" customWidth="1"/>
    <col min="12316" max="12316" width="4.33203125" style="168" customWidth="1"/>
    <col min="12317" max="12317" width="8.33203125" style="168" customWidth="1"/>
    <col min="12318" max="12318" width="8.6640625" style="168" customWidth="1"/>
    <col min="12319" max="12544" width="9.109375" style="168"/>
    <col min="12545" max="12545" width="42.33203125" style="168" customWidth="1"/>
    <col min="12546" max="12546" width="11.88671875" style="168" customWidth="1"/>
    <col min="12547" max="12547" width="11.44140625" style="168" customWidth="1"/>
    <col min="12548" max="12548" width="11.5546875" style="168" customWidth="1"/>
    <col min="12549" max="12549" width="12.109375" style="168" customWidth="1"/>
    <col min="12550" max="12550" width="8.5546875" style="168" customWidth="1"/>
    <col min="12551" max="12567" width="9.109375" style="168"/>
    <col min="12568" max="12569" width="5.6640625" style="168" customWidth="1"/>
    <col min="12570" max="12570" width="6.5546875" style="168" customWidth="1"/>
    <col min="12571" max="12571" width="24.33203125" style="168" customWidth="1"/>
    <col min="12572" max="12572" width="4.33203125" style="168" customWidth="1"/>
    <col min="12573" max="12573" width="8.33203125" style="168" customWidth="1"/>
    <col min="12574" max="12574" width="8.6640625" style="168" customWidth="1"/>
    <col min="12575" max="12800" width="9.109375" style="168"/>
    <col min="12801" max="12801" width="42.33203125" style="168" customWidth="1"/>
    <col min="12802" max="12802" width="11.88671875" style="168" customWidth="1"/>
    <col min="12803" max="12803" width="11.44140625" style="168" customWidth="1"/>
    <col min="12804" max="12804" width="11.5546875" style="168" customWidth="1"/>
    <col min="12805" max="12805" width="12.109375" style="168" customWidth="1"/>
    <col min="12806" max="12806" width="8.5546875" style="168" customWidth="1"/>
    <col min="12807" max="12823" width="9.109375" style="168"/>
    <col min="12824" max="12825" width="5.6640625" style="168" customWidth="1"/>
    <col min="12826" max="12826" width="6.5546875" style="168" customWidth="1"/>
    <col min="12827" max="12827" width="24.33203125" style="168" customWidth="1"/>
    <col min="12828" max="12828" width="4.33203125" style="168" customWidth="1"/>
    <col min="12829" max="12829" width="8.33203125" style="168" customWidth="1"/>
    <col min="12830" max="12830" width="8.6640625" style="168" customWidth="1"/>
    <col min="12831" max="13056" width="9.109375" style="168"/>
    <col min="13057" max="13057" width="42.33203125" style="168" customWidth="1"/>
    <col min="13058" max="13058" width="11.88671875" style="168" customWidth="1"/>
    <col min="13059" max="13059" width="11.44140625" style="168" customWidth="1"/>
    <col min="13060" max="13060" width="11.5546875" style="168" customWidth="1"/>
    <col min="13061" max="13061" width="12.109375" style="168" customWidth="1"/>
    <col min="13062" max="13062" width="8.5546875" style="168" customWidth="1"/>
    <col min="13063" max="13079" width="9.109375" style="168"/>
    <col min="13080" max="13081" width="5.6640625" style="168" customWidth="1"/>
    <col min="13082" max="13082" width="6.5546875" style="168" customWidth="1"/>
    <col min="13083" max="13083" width="24.33203125" style="168" customWidth="1"/>
    <col min="13084" max="13084" width="4.33203125" style="168" customWidth="1"/>
    <col min="13085" max="13085" width="8.33203125" style="168" customWidth="1"/>
    <col min="13086" max="13086" width="8.6640625" style="168" customWidth="1"/>
    <col min="13087" max="13312" width="9.109375" style="168"/>
    <col min="13313" max="13313" width="42.33203125" style="168" customWidth="1"/>
    <col min="13314" max="13314" width="11.88671875" style="168" customWidth="1"/>
    <col min="13315" max="13315" width="11.44140625" style="168" customWidth="1"/>
    <col min="13316" max="13316" width="11.5546875" style="168" customWidth="1"/>
    <col min="13317" max="13317" width="12.109375" style="168" customWidth="1"/>
    <col min="13318" max="13318" width="8.5546875" style="168" customWidth="1"/>
    <col min="13319" max="13335" width="9.109375" style="168"/>
    <col min="13336" max="13337" width="5.6640625" style="168" customWidth="1"/>
    <col min="13338" max="13338" width="6.5546875" style="168" customWidth="1"/>
    <col min="13339" max="13339" width="24.33203125" style="168" customWidth="1"/>
    <col min="13340" max="13340" width="4.33203125" style="168" customWidth="1"/>
    <col min="13341" max="13341" width="8.33203125" style="168" customWidth="1"/>
    <col min="13342" max="13342" width="8.6640625" style="168" customWidth="1"/>
    <col min="13343" max="13568" width="9.109375" style="168"/>
    <col min="13569" max="13569" width="42.33203125" style="168" customWidth="1"/>
    <col min="13570" max="13570" width="11.88671875" style="168" customWidth="1"/>
    <col min="13571" max="13571" width="11.44140625" style="168" customWidth="1"/>
    <col min="13572" max="13572" width="11.5546875" style="168" customWidth="1"/>
    <col min="13573" max="13573" width="12.109375" style="168" customWidth="1"/>
    <col min="13574" max="13574" width="8.5546875" style="168" customWidth="1"/>
    <col min="13575" max="13591" width="9.109375" style="168"/>
    <col min="13592" max="13593" width="5.6640625" style="168" customWidth="1"/>
    <col min="13594" max="13594" width="6.5546875" style="168" customWidth="1"/>
    <col min="13595" max="13595" width="24.33203125" style="168" customWidth="1"/>
    <col min="13596" max="13596" width="4.33203125" style="168" customWidth="1"/>
    <col min="13597" max="13597" width="8.33203125" style="168" customWidth="1"/>
    <col min="13598" max="13598" width="8.6640625" style="168" customWidth="1"/>
    <col min="13599" max="13824" width="9.109375" style="168"/>
    <col min="13825" max="13825" width="42.33203125" style="168" customWidth="1"/>
    <col min="13826" max="13826" width="11.88671875" style="168" customWidth="1"/>
    <col min="13827" max="13827" width="11.44140625" style="168" customWidth="1"/>
    <col min="13828" max="13828" width="11.5546875" style="168" customWidth="1"/>
    <col min="13829" max="13829" width="12.109375" style="168" customWidth="1"/>
    <col min="13830" max="13830" width="8.5546875" style="168" customWidth="1"/>
    <col min="13831" max="13847" width="9.109375" style="168"/>
    <col min="13848" max="13849" width="5.6640625" style="168" customWidth="1"/>
    <col min="13850" max="13850" width="6.5546875" style="168" customWidth="1"/>
    <col min="13851" max="13851" width="24.33203125" style="168" customWidth="1"/>
    <col min="13852" max="13852" width="4.33203125" style="168" customWidth="1"/>
    <col min="13853" max="13853" width="8.33203125" style="168" customWidth="1"/>
    <col min="13854" max="13854" width="8.6640625" style="168" customWidth="1"/>
    <col min="13855" max="14080" width="9.109375" style="168"/>
    <col min="14081" max="14081" width="42.33203125" style="168" customWidth="1"/>
    <col min="14082" max="14082" width="11.88671875" style="168" customWidth="1"/>
    <col min="14083" max="14083" width="11.44140625" style="168" customWidth="1"/>
    <col min="14084" max="14084" width="11.5546875" style="168" customWidth="1"/>
    <col min="14085" max="14085" width="12.109375" style="168" customWidth="1"/>
    <col min="14086" max="14086" width="8.5546875" style="168" customWidth="1"/>
    <col min="14087" max="14103" width="9.109375" style="168"/>
    <col min="14104" max="14105" width="5.6640625" style="168" customWidth="1"/>
    <col min="14106" max="14106" width="6.5546875" style="168" customWidth="1"/>
    <col min="14107" max="14107" width="24.33203125" style="168" customWidth="1"/>
    <col min="14108" max="14108" width="4.33203125" style="168" customWidth="1"/>
    <col min="14109" max="14109" width="8.33203125" style="168" customWidth="1"/>
    <col min="14110" max="14110" width="8.6640625" style="168" customWidth="1"/>
    <col min="14111" max="14336" width="9.109375" style="168"/>
    <col min="14337" max="14337" width="42.33203125" style="168" customWidth="1"/>
    <col min="14338" max="14338" width="11.88671875" style="168" customWidth="1"/>
    <col min="14339" max="14339" width="11.44140625" style="168" customWidth="1"/>
    <col min="14340" max="14340" width="11.5546875" style="168" customWidth="1"/>
    <col min="14341" max="14341" width="12.109375" style="168" customWidth="1"/>
    <col min="14342" max="14342" width="8.5546875" style="168" customWidth="1"/>
    <col min="14343" max="14359" width="9.109375" style="168"/>
    <col min="14360" max="14361" width="5.6640625" style="168" customWidth="1"/>
    <col min="14362" max="14362" width="6.5546875" style="168" customWidth="1"/>
    <col min="14363" max="14363" width="24.33203125" style="168" customWidth="1"/>
    <col min="14364" max="14364" width="4.33203125" style="168" customWidth="1"/>
    <col min="14365" max="14365" width="8.33203125" style="168" customWidth="1"/>
    <col min="14366" max="14366" width="8.6640625" style="168" customWidth="1"/>
    <col min="14367" max="14592" width="9.109375" style="168"/>
    <col min="14593" max="14593" width="42.33203125" style="168" customWidth="1"/>
    <col min="14594" max="14594" width="11.88671875" style="168" customWidth="1"/>
    <col min="14595" max="14595" width="11.44140625" style="168" customWidth="1"/>
    <col min="14596" max="14596" width="11.5546875" style="168" customWidth="1"/>
    <col min="14597" max="14597" width="12.109375" style="168" customWidth="1"/>
    <col min="14598" max="14598" width="8.5546875" style="168" customWidth="1"/>
    <col min="14599" max="14615" width="9.109375" style="168"/>
    <col min="14616" max="14617" width="5.6640625" style="168" customWidth="1"/>
    <col min="14618" max="14618" width="6.5546875" style="168" customWidth="1"/>
    <col min="14619" max="14619" width="24.33203125" style="168" customWidth="1"/>
    <col min="14620" max="14620" width="4.33203125" style="168" customWidth="1"/>
    <col min="14621" max="14621" width="8.33203125" style="168" customWidth="1"/>
    <col min="14622" max="14622" width="8.6640625" style="168" customWidth="1"/>
    <col min="14623" max="14848" width="9.109375" style="168"/>
    <col min="14849" max="14849" width="42.33203125" style="168" customWidth="1"/>
    <col min="14850" max="14850" width="11.88671875" style="168" customWidth="1"/>
    <col min="14851" max="14851" width="11.44140625" style="168" customWidth="1"/>
    <col min="14852" max="14852" width="11.5546875" style="168" customWidth="1"/>
    <col min="14853" max="14853" width="12.109375" style="168" customWidth="1"/>
    <col min="14854" max="14854" width="8.5546875" style="168" customWidth="1"/>
    <col min="14855" max="14871" width="9.109375" style="168"/>
    <col min="14872" max="14873" width="5.6640625" style="168" customWidth="1"/>
    <col min="14874" max="14874" width="6.5546875" style="168" customWidth="1"/>
    <col min="14875" max="14875" width="24.33203125" style="168" customWidth="1"/>
    <col min="14876" max="14876" width="4.33203125" style="168" customWidth="1"/>
    <col min="14877" max="14877" width="8.33203125" style="168" customWidth="1"/>
    <col min="14878" max="14878" width="8.6640625" style="168" customWidth="1"/>
    <col min="14879" max="15104" width="9.109375" style="168"/>
    <col min="15105" max="15105" width="42.33203125" style="168" customWidth="1"/>
    <col min="15106" max="15106" width="11.88671875" style="168" customWidth="1"/>
    <col min="15107" max="15107" width="11.44140625" style="168" customWidth="1"/>
    <col min="15108" max="15108" width="11.5546875" style="168" customWidth="1"/>
    <col min="15109" max="15109" width="12.109375" style="168" customWidth="1"/>
    <col min="15110" max="15110" width="8.5546875" style="168" customWidth="1"/>
    <col min="15111" max="15127" width="9.109375" style="168"/>
    <col min="15128" max="15129" width="5.6640625" style="168" customWidth="1"/>
    <col min="15130" max="15130" width="6.5546875" style="168" customWidth="1"/>
    <col min="15131" max="15131" width="24.33203125" style="168" customWidth="1"/>
    <col min="15132" max="15132" width="4.33203125" style="168" customWidth="1"/>
    <col min="15133" max="15133" width="8.33203125" style="168" customWidth="1"/>
    <col min="15134" max="15134" width="8.6640625" style="168" customWidth="1"/>
    <col min="15135" max="15360" width="9.109375" style="168"/>
    <col min="15361" max="15361" width="42.33203125" style="168" customWidth="1"/>
    <col min="15362" max="15362" width="11.88671875" style="168" customWidth="1"/>
    <col min="15363" max="15363" width="11.44140625" style="168" customWidth="1"/>
    <col min="15364" max="15364" width="11.5546875" style="168" customWidth="1"/>
    <col min="15365" max="15365" width="12.109375" style="168" customWidth="1"/>
    <col min="15366" max="15366" width="8.5546875" style="168" customWidth="1"/>
    <col min="15367" max="15383" width="9.109375" style="168"/>
    <col min="15384" max="15385" width="5.6640625" style="168" customWidth="1"/>
    <col min="15386" max="15386" width="6.5546875" style="168" customWidth="1"/>
    <col min="15387" max="15387" width="24.33203125" style="168" customWidth="1"/>
    <col min="15388" max="15388" width="4.33203125" style="168" customWidth="1"/>
    <col min="15389" max="15389" width="8.33203125" style="168" customWidth="1"/>
    <col min="15390" max="15390" width="8.6640625" style="168" customWidth="1"/>
    <col min="15391" max="15616" width="9.109375" style="168"/>
    <col min="15617" max="15617" width="42.33203125" style="168" customWidth="1"/>
    <col min="15618" max="15618" width="11.88671875" style="168" customWidth="1"/>
    <col min="15619" max="15619" width="11.44140625" style="168" customWidth="1"/>
    <col min="15620" max="15620" width="11.5546875" style="168" customWidth="1"/>
    <col min="15621" max="15621" width="12.109375" style="168" customWidth="1"/>
    <col min="15622" max="15622" width="8.5546875" style="168" customWidth="1"/>
    <col min="15623" max="15639" width="9.109375" style="168"/>
    <col min="15640" max="15641" width="5.6640625" style="168" customWidth="1"/>
    <col min="15642" max="15642" width="6.5546875" style="168" customWidth="1"/>
    <col min="15643" max="15643" width="24.33203125" style="168" customWidth="1"/>
    <col min="15644" max="15644" width="4.33203125" style="168" customWidth="1"/>
    <col min="15645" max="15645" width="8.33203125" style="168" customWidth="1"/>
    <col min="15646" max="15646" width="8.6640625" style="168" customWidth="1"/>
    <col min="15647" max="15872" width="9.109375" style="168"/>
    <col min="15873" max="15873" width="42.33203125" style="168" customWidth="1"/>
    <col min="15874" max="15874" width="11.88671875" style="168" customWidth="1"/>
    <col min="15875" max="15875" width="11.44140625" style="168" customWidth="1"/>
    <col min="15876" max="15876" width="11.5546875" style="168" customWidth="1"/>
    <col min="15877" max="15877" width="12.109375" style="168" customWidth="1"/>
    <col min="15878" max="15878" width="8.5546875" style="168" customWidth="1"/>
    <col min="15879" max="15895" width="9.109375" style="168"/>
    <col min="15896" max="15897" width="5.6640625" style="168" customWidth="1"/>
    <col min="15898" max="15898" width="6.5546875" style="168" customWidth="1"/>
    <col min="15899" max="15899" width="24.33203125" style="168" customWidth="1"/>
    <col min="15900" max="15900" width="4.33203125" style="168" customWidth="1"/>
    <col min="15901" max="15901" width="8.33203125" style="168" customWidth="1"/>
    <col min="15902" max="15902" width="8.6640625" style="168" customWidth="1"/>
    <col min="15903" max="16128" width="9.109375" style="168"/>
    <col min="16129" max="16129" width="42.33203125" style="168" customWidth="1"/>
    <col min="16130" max="16130" width="11.88671875" style="168" customWidth="1"/>
    <col min="16131" max="16131" width="11.44140625" style="168" customWidth="1"/>
    <col min="16132" max="16132" width="11.5546875" style="168" customWidth="1"/>
    <col min="16133" max="16133" width="12.109375" style="168" customWidth="1"/>
    <col min="16134" max="16134" width="8.5546875" style="168" customWidth="1"/>
    <col min="16135" max="16151" width="9.109375" style="168"/>
    <col min="16152" max="16153" width="5.6640625" style="168" customWidth="1"/>
    <col min="16154" max="16154" width="6.5546875" style="168" customWidth="1"/>
    <col min="16155" max="16155" width="24.33203125" style="168" customWidth="1"/>
    <col min="16156" max="16156" width="4.33203125" style="168" customWidth="1"/>
    <col min="16157" max="16157" width="8.33203125" style="168" customWidth="1"/>
    <col min="16158" max="16158" width="8.6640625" style="168" customWidth="1"/>
    <col min="16159" max="16384" width="9.109375" style="168"/>
  </cols>
  <sheetData>
    <row r="1" spans="1:30">
      <c r="A1" s="166" t="s">
        <v>259</v>
      </c>
      <c r="C1" s="168"/>
      <c r="E1" s="166" t="s">
        <v>260</v>
      </c>
      <c r="F1" s="168"/>
      <c r="G1" s="168"/>
      <c r="Z1" s="249" t="s">
        <v>261</v>
      </c>
      <c r="AA1" s="249" t="s">
        <v>262</v>
      </c>
      <c r="AB1" s="249" t="s">
        <v>263</v>
      </c>
      <c r="AC1" s="249" t="s">
        <v>264</v>
      </c>
      <c r="AD1" s="249" t="s">
        <v>265</v>
      </c>
    </row>
    <row r="2" spans="1:30">
      <c r="A2" s="166" t="s">
        <v>266</v>
      </c>
      <c r="C2" s="168"/>
      <c r="E2" s="166" t="s">
        <v>75</v>
      </c>
      <c r="F2" s="168"/>
      <c r="G2" s="168"/>
      <c r="Z2" s="249" t="s">
        <v>267</v>
      </c>
      <c r="AA2" s="250" t="s">
        <v>268</v>
      </c>
      <c r="AB2" s="250" t="s">
        <v>30</v>
      </c>
      <c r="AC2" s="250"/>
      <c r="AD2" s="251"/>
    </row>
    <row r="3" spans="1:30">
      <c r="A3" s="166" t="s">
        <v>184</v>
      </c>
      <c r="C3" s="168"/>
      <c r="E3" s="166"/>
      <c r="F3" s="168"/>
      <c r="G3" s="168"/>
      <c r="Z3" s="249" t="s">
        <v>269</v>
      </c>
      <c r="AA3" s="250" t="s">
        <v>270</v>
      </c>
      <c r="AB3" s="250" t="s">
        <v>30</v>
      </c>
      <c r="AC3" s="250" t="s">
        <v>271</v>
      </c>
      <c r="AD3" s="251" t="s">
        <v>272</v>
      </c>
    </row>
    <row r="4" spans="1:30">
      <c r="B4" s="168"/>
      <c r="C4" s="168"/>
      <c r="D4" s="168"/>
      <c r="E4" s="168"/>
      <c r="F4" s="168"/>
      <c r="G4" s="168"/>
      <c r="Z4" s="249" t="s">
        <v>273</v>
      </c>
      <c r="AA4" s="250" t="s">
        <v>274</v>
      </c>
      <c r="AB4" s="250" t="s">
        <v>30</v>
      </c>
      <c r="AC4" s="250"/>
      <c r="AD4" s="251"/>
    </row>
    <row r="5" spans="1:30">
      <c r="A5" s="166" t="s">
        <v>408</v>
      </c>
      <c r="B5" s="168"/>
      <c r="C5" s="168"/>
      <c r="D5" s="168"/>
      <c r="E5" s="168"/>
      <c r="F5" s="168"/>
      <c r="G5" s="168"/>
      <c r="Z5" s="249" t="s">
        <v>276</v>
      </c>
      <c r="AA5" s="250" t="s">
        <v>270</v>
      </c>
      <c r="AB5" s="250" t="s">
        <v>30</v>
      </c>
      <c r="AC5" s="250" t="s">
        <v>271</v>
      </c>
      <c r="AD5" s="251" t="s">
        <v>272</v>
      </c>
    </row>
    <row r="6" spans="1:30">
      <c r="A6" s="166"/>
      <c r="B6" s="168"/>
      <c r="C6" s="168"/>
      <c r="D6" s="168"/>
      <c r="E6" s="168"/>
      <c r="F6" s="168"/>
      <c r="G6" s="168"/>
    </row>
    <row r="7" spans="1:30">
      <c r="A7" s="166"/>
      <c r="B7" s="168"/>
      <c r="C7" s="168"/>
      <c r="D7" s="168"/>
      <c r="E7" s="168"/>
      <c r="F7" s="168"/>
      <c r="G7" s="168"/>
    </row>
    <row r="8" spans="1:30" ht="13.8">
      <c r="A8" s="168" t="s">
        <v>277</v>
      </c>
      <c r="B8" s="174" t="str">
        <f>CONCATENATE(AA2," ",AB2," ",AC2," ",AD2)</f>
        <v xml:space="preserve">Rekapitulácia rozpočtu v EUR  </v>
      </c>
      <c r="G8" s="168"/>
    </row>
    <row r="9" spans="1:30">
      <c r="A9" s="254" t="s">
        <v>186</v>
      </c>
      <c r="B9" s="254" t="s">
        <v>187</v>
      </c>
      <c r="C9" s="254" t="s">
        <v>188</v>
      </c>
      <c r="D9" s="254" t="s">
        <v>189</v>
      </c>
      <c r="E9" s="255" t="s">
        <v>278</v>
      </c>
      <c r="F9" s="255" t="s">
        <v>279</v>
      </c>
      <c r="G9" s="168"/>
    </row>
    <row r="10" spans="1:30">
      <c r="A10" s="256"/>
      <c r="B10" s="256"/>
      <c r="C10" s="256" t="s">
        <v>191</v>
      </c>
      <c r="D10" s="256"/>
      <c r="E10" s="256" t="s">
        <v>189</v>
      </c>
      <c r="F10" s="256" t="s">
        <v>189</v>
      </c>
      <c r="G10" s="179" t="s">
        <v>280</v>
      </c>
    </row>
    <row r="12" spans="1:30">
      <c r="A12" s="168" t="s">
        <v>281</v>
      </c>
      <c r="B12" s="167">
        <f>'Prehlad OD'!H47</f>
        <v>0</v>
      </c>
      <c r="C12" s="167">
        <f>'Prehlad OD'!I47</f>
        <v>0</v>
      </c>
      <c r="D12" s="167">
        <f>'Prehlad OD'!J47</f>
        <v>0</v>
      </c>
      <c r="E12" s="252">
        <f>'Prehlad OD'!L47</f>
        <v>0.78220000000000001</v>
      </c>
      <c r="F12" s="253">
        <f>'Prehlad OD'!N47</f>
        <v>0</v>
      </c>
      <c r="G12" s="253">
        <f>'Prehlad OD'!W47</f>
        <v>120.54299999999999</v>
      </c>
    </row>
    <row r="13" spans="1:30">
      <c r="A13" s="168" t="s">
        <v>282</v>
      </c>
      <c r="B13" s="167">
        <f>'Prehlad OD'!H59</f>
        <v>0</v>
      </c>
      <c r="C13" s="167">
        <f>'Prehlad OD'!I59</f>
        <v>0</v>
      </c>
      <c r="D13" s="167">
        <f>'Prehlad OD'!J59</f>
        <v>0</v>
      </c>
      <c r="E13" s="252">
        <f>'Prehlad OD'!L59</f>
        <v>2.5728199999999997</v>
      </c>
      <c r="F13" s="253">
        <f>'Prehlad OD'!N59</f>
        <v>0</v>
      </c>
      <c r="G13" s="253">
        <f>'Prehlad OD'!W59</f>
        <v>134.33200000000002</v>
      </c>
    </row>
    <row r="14" spans="1:30">
      <c r="A14" s="168" t="s">
        <v>283</v>
      </c>
      <c r="B14" s="167">
        <f>'Prehlad OD'!H61</f>
        <v>0</v>
      </c>
      <c r="C14" s="167">
        <f>'Prehlad OD'!I61</f>
        <v>0</v>
      </c>
      <c r="D14" s="167">
        <f>'Prehlad OD'!J61</f>
        <v>0</v>
      </c>
      <c r="E14" s="252">
        <f>'Prehlad OD'!L61</f>
        <v>3.3550199999999997</v>
      </c>
      <c r="F14" s="253">
        <f>'Prehlad OD'!N61</f>
        <v>0</v>
      </c>
      <c r="G14" s="253">
        <f>'Prehlad OD'!W61</f>
        <v>254.875</v>
      </c>
    </row>
    <row r="17" spans="1:7">
      <c r="A17" s="168" t="s">
        <v>192</v>
      </c>
      <c r="B17" s="167">
        <f>'Prehlad OD'!H63</f>
        <v>0</v>
      </c>
      <c r="C17" s="167">
        <f>'Prehlad OD'!I63</f>
        <v>0</v>
      </c>
      <c r="D17" s="167">
        <f>'Prehlad OD'!J63</f>
        <v>0</v>
      </c>
      <c r="E17" s="252">
        <f>'Prehlad OD'!L63</f>
        <v>3.3550199999999997</v>
      </c>
      <c r="F17" s="253">
        <f>'Prehlad OD'!N63</f>
        <v>0</v>
      </c>
      <c r="G17" s="253">
        <f>'Prehlad OD'!W63</f>
        <v>254.875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4DE0-E663-4B46-8A10-DADBA8BB949A}">
  <dimension ref="A1:AH63"/>
  <sheetViews>
    <sheetView showGridLines="0" workbookViewId="0">
      <selection activeCell="B1" sqref="B1"/>
    </sheetView>
  </sheetViews>
  <sheetFormatPr defaultRowHeight="10.199999999999999"/>
  <cols>
    <col min="1" max="1" width="6.6640625" style="271" customWidth="1"/>
    <col min="2" max="2" width="3.6640625" style="272" customWidth="1"/>
    <col min="3" max="3" width="13" style="273" customWidth="1"/>
    <col min="4" max="4" width="35.6640625" style="274" customWidth="1"/>
    <col min="5" max="5" width="10.6640625" style="275" customWidth="1"/>
    <col min="6" max="6" width="5.33203125" style="276" customWidth="1"/>
    <col min="7" max="7" width="8.6640625" style="277" customWidth="1"/>
    <col min="8" max="9" width="9.6640625" style="277" hidden="1" customWidth="1"/>
    <col min="10" max="10" width="9.6640625" style="277" customWidth="1"/>
    <col min="11" max="11" width="7.44140625" style="278" hidden="1" customWidth="1"/>
    <col min="12" max="12" width="8.33203125" style="278" hidden="1" customWidth="1"/>
    <col min="13" max="13" width="9.109375" style="275" hidden="1" customWidth="1"/>
    <col min="14" max="14" width="7" style="275" hidden="1" customWidth="1"/>
    <col min="15" max="15" width="3.5546875" style="276" customWidth="1"/>
    <col min="16" max="16" width="12.6640625" style="276" hidden="1" customWidth="1"/>
    <col min="17" max="19" width="13.33203125" style="275" hidden="1" customWidth="1"/>
    <col min="20" max="20" width="10.5546875" style="279" hidden="1" customWidth="1"/>
    <col min="21" max="21" width="10.33203125" style="279" hidden="1" customWidth="1"/>
    <col min="22" max="22" width="5.6640625" style="279" hidden="1" customWidth="1"/>
    <col min="23" max="23" width="0" style="280" hidden="1" customWidth="1"/>
    <col min="24" max="25" width="5.6640625" style="276" hidden="1" customWidth="1"/>
    <col min="26" max="26" width="7.5546875" style="276" hidden="1" customWidth="1"/>
    <col min="27" max="27" width="24.88671875" style="276" hidden="1" customWidth="1"/>
    <col min="28" max="28" width="4.33203125" style="276" hidden="1" customWidth="1"/>
    <col min="29" max="29" width="8.33203125" style="276" customWidth="1"/>
    <col min="30" max="30" width="8.6640625" style="276" customWidth="1"/>
    <col min="31" max="34" width="9.109375" style="276"/>
    <col min="35" max="256" width="9.109375" style="168"/>
    <col min="257" max="257" width="6.6640625" style="168" customWidth="1"/>
    <col min="258" max="258" width="3.6640625" style="168" customWidth="1"/>
    <col min="259" max="259" width="13" style="168" customWidth="1"/>
    <col min="260" max="260" width="35.6640625" style="168" customWidth="1"/>
    <col min="261" max="261" width="10.6640625" style="168" customWidth="1"/>
    <col min="262" max="262" width="5.33203125" style="168" customWidth="1"/>
    <col min="263" max="263" width="8.6640625" style="168" customWidth="1"/>
    <col min="264" max="265" width="0" style="168" hidden="1" customWidth="1"/>
    <col min="266" max="266" width="9.6640625" style="168" customWidth="1"/>
    <col min="267" max="270" width="0" style="168" hidden="1" customWidth="1"/>
    <col min="271" max="271" width="3.5546875" style="168" customWidth="1"/>
    <col min="272" max="278" width="0" style="168" hidden="1" customWidth="1"/>
    <col min="279" max="279" width="9.109375" style="168"/>
    <col min="280" max="281" width="5.6640625" style="168" customWidth="1"/>
    <col min="282" max="282" width="7.5546875" style="168" customWidth="1"/>
    <col min="283" max="283" width="24.88671875" style="168" customWidth="1"/>
    <col min="284" max="284" width="4.33203125" style="168" customWidth="1"/>
    <col min="285" max="285" width="8.33203125" style="168" customWidth="1"/>
    <col min="286" max="286" width="8.6640625" style="168" customWidth="1"/>
    <col min="287" max="512" width="9.109375" style="168"/>
    <col min="513" max="513" width="6.6640625" style="168" customWidth="1"/>
    <col min="514" max="514" width="3.6640625" style="168" customWidth="1"/>
    <col min="515" max="515" width="13" style="168" customWidth="1"/>
    <col min="516" max="516" width="35.6640625" style="168" customWidth="1"/>
    <col min="517" max="517" width="10.6640625" style="168" customWidth="1"/>
    <col min="518" max="518" width="5.33203125" style="168" customWidth="1"/>
    <col min="519" max="519" width="8.6640625" style="168" customWidth="1"/>
    <col min="520" max="521" width="0" style="168" hidden="1" customWidth="1"/>
    <col min="522" max="522" width="9.6640625" style="168" customWidth="1"/>
    <col min="523" max="526" width="0" style="168" hidden="1" customWidth="1"/>
    <col min="527" max="527" width="3.5546875" style="168" customWidth="1"/>
    <col min="528" max="534" width="0" style="168" hidden="1" customWidth="1"/>
    <col min="535" max="535" width="9.109375" style="168"/>
    <col min="536" max="537" width="5.6640625" style="168" customWidth="1"/>
    <col min="538" max="538" width="7.5546875" style="168" customWidth="1"/>
    <col min="539" max="539" width="24.88671875" style="168" customWidth="1"/>
    <col min="540" max="540" width="4.33203125" style="168" customWidth="1"/>
    <col min="541" max="541" width="8.33203125" style="168" customWidth="1"/>
    <col min="542" max="542" width="8.6640625" style="168" customWidth="1"/>
    <col min="543" max="768" width="9.109375" style="168"/>
    <col min="769" max="769" width="6.6640625" style="168" customWidth="1"/>
    <col min="770" max="770" width="3.6640625" style="168" customWidth="1"/>
    <col min="771" max="771" width="13" style="168" customWidth="1"/>
    <col min="772" max="772" width="35.6640625" style="168" customWidth="1"/>
    <col min="773" max="773" width="10.6640625" style="168" customWidth="1"/>
    <col min="774" max="774" width="5.33203125" style="168" customWidth="1"/>
    <col min="775" max="775" width="8.6640625" style="168" customWidth="1"/>
    <col min="776" max="777" width="0" style="168" hidden="1" customWidth="1"/>
    <col min="778" max="778" width="9.6640625" style="168" customWidth="1"/>
    <col min="779" max="782" width="0" style="168" hidden="1" customWidth="1"/>
    <col min="783" max="783" width="3.5546875" style="168" customWidth="1"/>
    <col min="784" max="790" width="0" style="168" hidden="1" customWidth="1"/>
    <col min="791" max="791" width="9.109375" style="168"/>
    <col min="792" max="793" width="5.6640625" style="168" customWidth="1"/>
    <col min="794" max="794" width="7.5546875" style="168" customWidth="1"/>
    <col min="795" max="795" width="24.88671875" style="168" customWidth="1"/>
    <col min="796" max="796" width="4.33203125" style="168" customWidth="1"/>
    <col min="797" max="797" width="8.33203125" style="168" customWidth="1"/>
    <col min="798" max="798" width="8.6640625" style="168" customWidth="1"/>
    <col min="799" max="1024" width="9.109375" style="168"/>
    <col min="1025" max="1025" width="6.6640625" style="168" customWidth="1"/>
    <col min="1026" max="1026" width="3.6640625" style="168" customWidth="1"/>
    <col min="1027" max="1027" width="13" style="168" customWidth="1"/>
    <col min="1028" max="1028" width="35.6640625" style="168" customWidth="1"/>
    <col min="1029" max="1029" width="10.6640625" style="168" customWidth="1"/>
    <col min="1030" max="1030" width="5.33203125" style="168" customWidth="1"/>
    <col min="1031" max="1031" width="8.6640625" style="168" customWidth="1"/>
    <col min="1032" max="1033" width="0" style="168" hidden="1" customWidth="1"/>
    <col min="1034" max="1034" width="9.6640625" style="168" customWidth="1"/>
    <col min="1035" max="1038" width="0" style="168" hidden="1" customWidth="1"/>
    <col min="1039" max="1039" width="3.5546875" style="168" customWidth="1"/>
    <col min="1040" max="1046" width="0" style="168" hidden="1" customWidth="1"/>
    <col min="1047" max="1047" width="9.109375" style="168"/>
    <col min="1048" max="1049" width="5.6640625" style="168" customWidth="1"/>
    <col min="1050" max="1050" width="7.5546875" style="168" customWidth="1"/>
    <col min="1051" max="1051" width="24.88671875" style="168" customWidth="1"/>
    <col min="1052" max="1052" width="4.33203125" style="168" customWidth="1"/>
    <col min="1053" max="1053" width="8.33203125" style="168" customWidth="1"/>
    <col min="1054" max="1054" width="8.6640625" style="168" customWidth="1"/>
    <col min="1055" max="1280" width="9.109375" style="168"/>
    <col min="1281" max="1281" width="6.6640625" style="168" customWidth="1"/>
    <col min="1282" max="1282" width="3.6640625" style="168" customWidth="1"/>
    <col min="1283" max="1283" width="13" style="168" customWidth="1"/>
    <col min="1284" max="1284" width="35.6640625" style="168" customWidth="1"/>
    <col min="1285" max="1285" width="10.6640625" style="168" customWidth="1"/>
    <col min="1286" max="1286" width="5.33203125" style="168" customWidth="1"/>
    <col min="1287" max="1287" width="8.6640625" style="168" customWidth="1"/>
    <col min="1288" max="1289" width="0" style="168" hidden="1" customWidth="1"/>
    <col min="1290" max="1290" width="9.6640625" style="168" customWidth="1"/>
    <col min="1291" max="1294" width="0" style="168" hidden="1" customWidth="1"/>
    <col min="1295" max="1295" width="3.5546875" style="168" customWidth="1"/>
    <col min="1296" max="1302" width="0" style="168" hidden="1" customWidth="1"/>
    <col min="1303" max="1303" width="9.109375" style="168"/>
    <col min="1304" max="1305" width="5.6640625" style="168" customWidth="1"/>
    <col min="1306" max="1306" width="7.5546875" style="168" customWidth="1"/>
    <col min="1307" max="1307" width="24.88671875" style="168" customWidth="1"/>
    <col min="1308" max="1308" width="4.33203125" style="168" customWidth="1"/>
    <col min="1309" max="1309" width="8.33203125" style="168" customWidth="1"/>
    <col min="1310" max="1310" width="8.6640625" style="168" customWidth="1"/>
    <col min="1311" max="1536" width="9.109375" style="168"/>
    <col min="1537" max="1537" width="6.6640625" style="168" customWidth="1"/>
    <col min="1538" max="1538" width="3.6640625" style="168" customWidth="1"/>
    <col min="1539" max="1539" width="13" style="168" customWidth="1"/>
    <col min="1540" max="1540" width="35.6640625" style="168" customWidth="1"/>
    <col min="1541" max="1541" width="10.6640625" style="168" customWidth="1"/>
    <col min="1542" max="1542" width="5.33203125" style="168" customWidth="1"/>
    <col min="1543" max="1543" width="8.6640625" style="168" customWidth="1"/>
    <col min="1544" max="1545" width="0" style="168" hidden="1" customWidth="1"/>
    <col min="1546" max="1546" width="9.6640625" style="168" customWidth="1"/>
    <col min="1547" max="1550" width="0" style="168" hidden="1" customWidth="1"/>
    <col min="1551" max="1551" width="3.5546875" style="168" customWidth="1"/>
    <col min="1552" max="1558" width="0" style="168" hidden="1" customWidth="1"/>
    <col min="1559" max="1559" width="9.109375" style="168"/>
    <col min="1560" max="1561" width="5.6640625" style="168" customWidth="1"/>
    <col min="1562" max="1562" width="7.5546875" style="168" customWidth="1"/>
    <col min="1563" max="1563" width="24.88671875" style="168" customWidth="1"/>
    <col min="1564" max="1564" width="4.33203125" style="168" customWidth="1"/>
    <col min="1565" max="1565" width="8.33203125" style="168" customWidth="1"/>
    <col min="1566" max="1566" width="8.6640625" style="168" customWidth="1"/>
    <col min="1567" max="1792" width="9.109375" style="168"/>
    <col min="1793" max="1793" width="6.6640625" style="168" customWidth="1"/>
    <col min="1794" max="1794" width="3.6640625" style="168" customWidth="1"/>
    <col min="1795" max="1795" width="13" style="168" customWidth="1"/>
    <col min="1796" max="1796" width="35.6640625" style="168" customWidth="1"/>
    <col min="1797" max="1797" width="10.6640625" style="168" customWidth="1"/>
    <col min="1798" max="1798" width="5.33203125" style="168" customWidth="1"/>
    <col min="1799" max="1799" width="8.6640625" style="168" customWidth="1"/>
    <col min="1800" max="1801" width="0" style="168" hidden="1" customWidth="1"/>
    <col min="1802" max="1802" width="9.6640625" style="168" customWidth="1"/>
    <col min="1803" max="1806" width="0" style="168" hidden="1" customWidth="1"/>
    <col min="1807" max="1807" width="3.5546875" style="168" customWidth="1"/>
    <col min="1808" max="1814" width="0" style="168" hidden="1" customWidth="1"/>
    <col min="1815" max="1815" width="9.109375" style="168"/>
    <col min="1816" max="1817" width="5.6640625" style="168" customWidth="1"/>
    <col min="1818" max="1818" width="7.5546875" style="168" customWidth="1"/>
    <col min="1819" max="1819" width="24.88671875" style="168" customWidth="1"/>
    <col min="1820" max="1820" width="4.33203125" style="168" customWidth="1"/>
    <col min="1821" max="1821" width="8.33203125" style="168" customWidth="1"/>
    <col min="1822" max="1822" width="8.6640625" style="168" customWidth="1"/>
    <col min="1823" max="2048" width="9.109375" style="168"/>
    <col min="2049" max="2049" width="6.6640625" style="168" customWidth="1"/>
    <col min="2050" max="2050" width="3.6640625" style="168" customWidth="1"/>
    <col min="2051" max="2051" width="13" style="168" customWidth="1"/>
    <col min="2052" max="2052" width="35.6640625" style="168" customWidth="1"/>
    <col min="2053" max="2053" width="10.6640625" style="168" customWidth="1"/>
    <col min="2054" max="2054" width="5.33203125" style="168" customWidth="1"/>
    <col min="2055" max="2055" width="8.6640625" style="168" customWidth="1"/>
    <col min="2056" max="2057" width="0" style="168" hidden="1" customWidth="1"/>
    <col min="2058" max="2058" width="9.6640625" style="168" customWidth="1"/>
    <col min="2059" max="2062" width="0" style="168" hidden="1" customWidth="1"/>
    <col min="2063" max="2063" width="3.5546875" style="168" customWidth="1"/>
    <col min="2064" max="2070" width="0" style="168" hidden="1" customWidth="1"/>
    <col min="2071" max="2071" width="9.109375" style="168"/>
    <col min="2072" max="2073" width="5.6640625" style="168" customWidth="1"/>
    <col min="2074" max="2074" width="7.5546875" style="168" customWidth="1"/>
    <col min="2075" max="2075" width="24.88671875" style="168" customWidth="1"/>
    <col min="2076" max="2076" width="4.33203125" style="168" customWidth="1"/>
    <col min="2077" max="2077" width="8.33203125" style="168" customWidth="1"/>
    <col min="2078" max="2078" width="8.6640625" style="168" customWidth="1"/>
    <col min="2079" max="2304" width="9.109375" style="168"/>
    <col min="2305" max="2305" width="6.6640625" style="168" customWidth="1"/>
    <col min="2306" max="2306" width="3.6640625" style="168" customWidth="1"/>
    <col min="2307" max="2307" width="13" style="168" customWidth="1"/>
    <col min="2308" max="2308" width="35.6640625" style="168" customWidth="1"/>
    <col min="2309" max="2309" width="10.6640625" style="168" customWidth="1"/>
    <col min="2310" max="2310" width="5.33203125" style="168" customWidth="1"/>
    <col min="2311" max="2311" width="8.6640625" style="168" customWidth="1"/>
    <col min="2312" max="2313" width="0" style="168" hidden="1" customWidth="1"/>
    <col min="2314" max="2314" width="9.6640625" style="168" customWidth="1"/>
    <col min="2315" max="2318" width="0" style="168" hidden="1" customWidth="1"/>
    <col min="2319" max="2319" width="3.5546875" style="168" customWidth="1"/>
    <col min="2320" max="2326" width="0" style="168" hidden="1" customWidth="1"/>
    <col min="2327" max="2327" width="9.109375" style="168"/>
    <col min="2328" max="2329" width="5.6640625" style="168" customWidth="1"/>
    <col min="2330" max="2330" width="7.5546875" style="168" customWidth="1"/>
    <col min="2331" max="2331" width="24.88671875" style="168" customWidth="1"/>
    <col min="2332" max="2332" width="4.33203125" style="168" customWidth="1"/>
    <col min="2333" max="2333" width="8.33203125" style="168" customWidth="1"/>
    <col min="2334" max="2334" width="8.6640625" style="168" customWidth="1"/>
    <col min="2335" max="2560" width="9.109375" style="168"/>
    <col min="2561" max="2561" width="6.6640625" style="168" customWidth="1"/>
    <col min="2562" max="2562" width="3.6640625" style="168" customWidth="1"/>
    <col min="2563" max="2563" width="13" style="168" customWidth="1"/>
    <col min="2564" max="2564" width="35.6640625" style="168" customWidth="1"/>
    <col min="2565" max="2565" width="10.6640625" style="168" customWidth="1"/>
    <col min="2566" max="2566" width="5.33203125" style="168" customWidth="1"/>
    <col min="2567" max="2567" width="8.6640625" style="168" customWidth="1"/>
    <col min="2568" max="2569" width="0" style="168" hidden="1" customWidth="1"/>
    <col min="2570" max="2570" width="9.6640625" style="168" customWidth="1"/>
    <col min="2571" max="2574" width="0" style="168" hidden="1" customWidth="1"/>
    <col min="2575" max="2575" width="3.5546875" style="168" customWidth="1"/>
    <col min="2576" max="2582" width="0" style="168" hidden="1" customWidth="1"/>
    <col min="2583" max="2583" width="9.109375" style="168"/>
    <col min="2584" max="2585" width="5.6640625" style="168" customWidth="1"/>
    <col min="2586" max="2586" width="7.5546875" style="168" customWidth="1"/>
    <col min="2587" max="2587" width="24.88671875" style="168" customWidth="1"/>
    <col min="2588" max="2588" width="4.33203125" style="168" customWidth="1"/>
    <col min="2589" max="2589" width="8.33203125" style="168" customWidth="1"/>
    <col min="2590" max="2590" width="8.6640625" style="168" customWidth="1"/>
    <col min="2591" max="2816" width="9.109375" style="168"/>
    <col min="2817" max="2817" width="6.6640625" style="168" customWidth="1"/>
    <col min="2818" max="2818" width="3.6640625" style="168" customWidth="1"/>
    <col min="2819" max="2819" width="13" style="168" customWidth="1"/>
    <col min="2820" max="2820" width="35.6640625" style="168" customWidth="1"/>
    <col min="2821" max="2821" width="10.6640625" style="168" customWidth="1"/>
    <col min="2822" max="2822" width="5.33203125" style="168" customWidth="1"/>
    <col min="2823" max="2823" width="8.6640625" style="168" customWidth="1"/>
    <col min="2824" max="2825" width="0" style="168" hidden="1" customWidth="1"/>
    <col min="2826" max="2826" width="9.6640625" style="168" customWidth="1"/>
    <col min="2827" max="2830" width="0" style="168" hidden="1" customWidth="1"/>
    <col min="2831" max="2831" width="3.5546875" style="168" customWidth="1"/>
    <col min="2832" max="2838" width="0" style="168" hidden="1" customWidth="1"/>
    <col min="2839" max="2839" width="9.109375" style="168"/>
    <col min="2840" max="2841" width="5.6640625" style="168" customWidth="1"/>
    <col min="2842" max="2842" width="7.5546875" style="168" customWidth="1"/>
    <col min="2843" max="2843" width="24.88671875" style="168" customWidth="1"/>
    <col min="2844" max="2844" width="4.33203125" style="168" customWidth="1"/>
    <col min="2845" max="2845" width="8.33203125" style="168" customWidth="1"/>
    <col min="2846" max="2846" width="8.6640625" style="168" customWidth="1"/>
    <col min="2847" max="3072" width="9.109375" style="168"/>
    <col min="3073" max="3073" width="6.6640625" style="168" customWidth="1"/>
    <col min="3074" max="3074" width="3.6640625" style="168" customWidth="1"/>
    <col min="3075" max="3075" width="13" style="168" customWidth="1"/>
    <col min="3076" max="3076" width="35.6640625" style="168" customWidth="1"/>
    <col min="3077" max="3077" width="10.6640625" style="168" customWidth="1"/>
    <col min="3078" max="3078" width="5.33203125" style="168" customWidth="1"/>
    <col min="3079" max="3079" width="8.6640625" style="168" customWidth="1"/>
    <col min="3080" max="3081" width="0" style="168" hidden="1" customWidth="1"/>
    <col min="3082" max="3082" width="9.6640625" style="168" customWidth="1"/>
    <col min="3083" max="3086" width="0" style="168" hidden="1" customWidth="1"/>
    <col min="3087" max="3087" width="3.5546875" style="168" customWidth="1"/>
    <col min="3088" max="3094" width="0" style="168" hidden="1" customWidth="1"/>
    <col min="3095" max="3095" width="9.109375" style="168"/>
    <col min="3096" max="3097" width="5.6640625" style="168" customWidth="1"/>
    <col min="3098" max="3098" width="7.5546875" style="168" customWidth="1"/>
    <col min="3099" max="3099" width="24.88671875" style="168" customWidth="1"/>
    <col min="3100" max="3100" width="4.33203125" style="168" customWidth="1"/>
    <col min="3101" max="3101" width="8.33203125" style="168" customWidth="1"/>
    <col min="3102" max="3102" width="8.6640625" style="168" customWidth="1"/>
    <col min="3103" max="3328" width="9.109375" style="168"/>
    <col min="3329" max="3329" width="6.6640625" style="168" customWidth="1"/>
    <col min="3330" max="3330" width="3.6640625" style="168" customWidth="1"/>
    <col min="3331" max="3331" width="13" style="168" customWidth="1"/>
    <col min="3332" max="3332" width="35.6640625" style="168" customWidth="1"/>
    <col min="3333" max="3333" width="10.6640625" style="168" customWidth="1"/>
    <col min="3334" max="3334" width="5.33203125" style="168" customWidth="1"/>
    <col min="3335" max="3335" width="8.6640625" style="168" customWidth="1"/>
    <col min="3336" max="3337" width="0" style="168" hidden="1" customWidth="1"/>
    <col min="3338" max="3338" width="9.6640625" style="168" customWidth="1"/>
    <col min="3339" max="3342" width="0" style="168" hidden="1" customWidth="1"/>
    <col min="3343" max="3343" width="3.5546875" style="168" customWidth="1"/>
    <col min="3344" max="3350" width="0" style="168" hidden="1" customWidth="1"/>
    <col min="3351" max="3351" width="9.109375" style="168"/>
    <col min="3352" max="3353" width="5.6640625" style="168" customWidth="1"/>
    <col min="3354" max="3354" width="7.5546875" style="168" customWidth="1"/>
    <col min="3355" max="3355" width="24.88671875" style="168" customWidth="1"/>
    <col min="3356" max="3356" width="4.33203125" style="168" customWidth="1"/>
    <col min="3357" max="3357" width="8.33203125" style="168" customWidth="1"/>
    <col min="3358" max="3358" width="8.6640625" style="168" customWidth="1"/>
    <col min="3359" max="3584" width="9.109375" style="168"/>
    <col min="3585" max="3585" width="6.6640625" style="168" customWidth="1"/>
    <col min="3586" max="3586" width="3.6640625" style="168" customWidth="1"/>
    <col min="3587" max="3587" width="13" style="168" customWidth="1"/>
    <col min="3588" max="3588" width="35.6640625" style="168" customWidth="1"/>
    <col min="3589" max="3589" width="10.6640625" style="168" customWidth="1"/>
    <col min="3590" max="3590" width="5.33203125" style="168" customWidth="1"/>
    <col min="3591" max="3591" width="8.6640625" style="168" customWidth="1"/>
    <col min="3592" max="3593" width="0" style="168" hidden="1" customWidth="1"/>
    <col min="3594" max="3594" width="9.6640625" style="168" customWidth="1"/>
    <col min="3595" max="3598" width="0" style="168" hidden="1" customWidth="1"/>
    <col min="3599" max="3599" width="3.5546875" style="168" customWidth="1"/>
    <col min="3600" max="3606" width="0" style="168" hidden="1" customWidth="1"/>
    <col min="3607" max="3607" width="9.109375" style="168"/>
    <col min="3608" max="3609" width="5.6640625" style="168" customWidth="1"/>
    <col min="3610" max="3610" width="7.5546875" style="168" customWidth="1"/>
    <col min="3611" max="3611" width="24.88671875" style="168" customWidth="1"/>
    <col min="3612" max="3612" width="4.33203125" style="168" customWidth="1"/>
    <col min="3613" max="3613" width="8.33203125" style="168" customWidth="1"/>
    <col min="3614" max="3614" width="8.6640625" style="168" customWidth="1"/>
    <col min="3615" max="3840" width="9.109375" style="168"/>
    <col min="3841" max="3841" width="6.6640625" style="168" customWidth="1"/>
    <col min="3842" max="3842" width="3.6640625" style="168" customWidth="1"/>
    <col min="3843" max="3843" width="13" style="168" customWidth="1"/>
    <col min="3844" max="3844" width="35.6640625" style="168" customWidth="1"/>
    <col min="3845" max="3845" width="10.6640625" style="168" customWidth="1"/>
    <col min="3846" max="3846" width="5.33203125" style="168" customWidth="1"/>
    <col min="3847" max="3847" width="8.6640625" style="168" customWidth="1"/>
    <col min="3848" max="3849" width="0" style="168" hidden="1" customWidth="1"/>
    <col min="3850" max="3850" width="9.6640625" style="168" customWidth="1"/>
    <col min="3851" max="3854" width="0" style="168" hidden="1" customWidth="1"/>
    <col min="3855" max="3855" width="3.5546875" style="168" customWidth="1"/>
    <col min="3856" max="3862" width="0" style="168" hidden="1" customWidth="1"/>
    <col min="3863" max="3863" width="9.109375" style="168"/>
    <col min="3864" max="3865" width="5.6640625" style="168" customWidth="1"/>
    <col min="3866" max="3866" width="7.5546875" style="168" customWidth="1"/>
    <col min="3867" max="3867" width="24.88671875" style="168" customWidth="1"/>
    <col min="3868" max="3868" width="4.33203125" style="168" customWidth="1"/>
    <col min="3869" max="3869" width="8.33203125" style="168" customWidth="1"/>
    <col min="3870" max="3870" width="8.6640625" style="168" customWidth="1"/>
    <col min="3871" max="4096" width="9.109375" style="168"/>
    <col min="4097" max="4097" width="6.6640625" style="168" customWidth="1"/>
    <col min="4098" max="4098" width="3.6640625" style="168" customWidth="1"/>
    <col min="4099" max="4099" width="13" style="168" customWidth="1"/>
    <col min="4100" max="4100" width="35.6640625" style="168" customWidth="1"/>
    <col min="4101" max="4101" width="10.6640625" style="168" customWidth="1"/>
    <col min="4102" max="4102" width="5.33203125" style="168" customWidth="1"/>
    <col min="4103" max="4103" width="8.6640625" style="168" customWidth="1"/>
    <col min="4104" max="4105" width="0" style="168" hidden="1" customWidth="1"/>
    <col min="4106" max="4106" width="9.6640625" style="168" customWidth="1"/>
    <col min="4107" max="4110" width="0" style="168" hidden="1" customWidth="1"/>
    <col min="4111" max="4111" width="3.5546875" style="168" customWidth="1"/>
    <col min="4112" max="4118" width="0" style="168" hidden="1" customWidth="1"/>
    <col min="4119" max="4119" width="9.109375" style="168"/>
    <col min="4120" max="4121" width="5.6640625" style="168" customWidth="1"/>
    <col min="4122" max="4122" width="7.5546875" style="168" customWidth="1"/>
    <col min="4123" max="4123" width="24.88671875" style="168" customWidth="1"/>
    <col min="4124" max="4124" width="4.33203125" style="168" customWidth="1"/>
    <col min="4125" max="4125" width="8.33203125" style="168" customWidth="1"/>
    <col min="4126" max="4126" width="8.6640625" style="168" customWidth="1"/>
    <col min="4127" max="4352" width="9.109375" style="168"/>
    <col min="4353" max="4353" width="6.6640625" style="168" customWidth="1"/>
    <col min="4354" max="4354" width="3.6640625" style="168" customWidth="1"/>
    <col min="4355" max="4355" width="13" style="168" customWidth="1"/>
    <col min="4356" max="4356" width="35.6640625" style="168" customWidth="1"/>
    <col min="4357" max="4357" width="10.6640625" style="168" customWidth="1"/>
    <col min="4358" max="4358" width="5.33203125" style="168" customWidth="1"/>
    <col min="4359" max="4359" width="8.6640625" style="168" customWidth="1"/>
    <col min="4360" max="4361" width="0" style="168" hidden="1" customWidth="1"/>
    <col min="4362" max="4362" width="9.6640625" style="168" customWidth="1"/>
    <col min="4363" max="4366" width="0" style="168" hidden="1" customWidth="1"/>
    <col min="4367" max="4367" width="3.5546875" style="168" customWidth="1"/>
    <col min="4368" max="4374" width="0" style="168" hidden="1" customWidth="1"/>
    <col min="4375" max="4375" width="9.109375" style="168"/>
    <col min="4376" max="4377" width="5.6640625" style="168" customWidth="1"/>
    <col min="4378" max="4378" width="7.5546875" style="168" customWidth="1"/>
    <col min="4379" max="4379" width="24.88671875" style="168" customWidth="1"/>
    <col min="4380" max="4380" width="4.33203125" style="168" customWidth="1"/>
    <col min="4381" max="4381" width="8.33203125" style="168" customWidth="1"/>
    <col min="4382" max="4382" width="8.6640625" style="168" customWidth="1"/>
    <col min="4383" max="4608" width="9.109375" style="168"/>
    <col min="4609" max="4609" width="6.6640625" style="168" customWidth="1"/>
    <col min="4610" max="4610" width="3.6640625" style="168" customWidth="1"/>
    <col min="4611" max="4611" width="13" style="168" customWidth="1"/>
    <col min="4612" max="4612" width="35.6640625" style="168" customWidth="1"/>
    <col min="4613" max="4613" width="10.6640625" style="168" customWidth="1"/>
    <col min="4614" max="4614" width="5.33203125" style="168" customWidth="1"/>
    <col min="4615" max="4615" width="8.6640625" style="168" customWidth="1"/>
    <col min="4616" max="4617" width="0" style="168" hidden="1" customWidth="1"/>
    <col min="4618" max="4618" width="9.6640625" style="168" customWidth="1"/>
    <col min="4619" max="4622" width="0" style="168" hidden="1" customWidth="1"/>
    <col min="4623" max="4623" width="3.5546875" style="168" customWidth="1"/>
    <col min="4624" max="4630" width="0" style="168" hidden="1" customWidth="1"/>
    <col min="4631" max="4631" width="9.109375" style="168"/>
    <col min="4632" max="4633" width="5.6640625" style="168" customWidth="1"/>
    <col min="4634" max="4634" width="7.5546875" style="168" customWidth="1"/>
    <col min="4635" max="4635" width="24.88671875" style="168" customWidth="1"/>
    <col min="4636" max="4636" width="4.33203125" style="168" customWidth="1"/>
    <col min="4637" max="4637" width="8.33203125" style="168" customWidth="1"/>
    <col min="4638" max="4638" width="8.6640625" style="168" customWidth="1"/>
    <col min="4639" max="4864" width="9.109375" style="168"/>
    <col min="4865" max="4865" width="6.6640625" style="168" customWidth="1"/>
    <col min="4866" max="4866" width="3.6640625" style="168" customWidth="1"/>
    <col min="4867" max="4867" width="13" style="168" customWidth="1"/>
    <col min="4868" max="4868" width="35.6640625" style="168" customWidth="1"/>
    <col min="4869" max="4869" width="10.6640625" style="168" customWidth="1"/>
    <col min="4870" max="4870" width="5.33203125" style="168" customWidth="1"/>
    <col min="4871" max="4871" width="8.6640625" style="168" customWidth="1"/>
    <col min="4872" max="4873" width="0" style="168" hidden="1" customWidth="1"/>
    <col min="4874" max="4874" width="9.6640625" style="168" customWidth="1"/>
    <col min="4875" max="4878" width="0" style="168" hidden="1" customWidth="1"/>
    <col min="4879" max="4879" width="3.5546875" style="168" customWidth="1"/>
    <col min="4880" max="4886" width="0" style="168" hidden="1" customWidth="1"/>
    <col min="4887" max="4887" width="9.109375" style="168"/>
    <col min="4888" max="4889" width="5.6640625" style="168" customWidth="1"/>
    <col min="4890" max="4890" width="7.5546875" style="168" customWidth="1"/>
    <col min="4891" max="4891" width="24.88671875" style="168" customWidth="1"/>
    <col min="4892" max="4892" width="4.33203125" style="168" customWidth="1"/>
    <col min="4893" max="4893" width="8.33203125" style="168" customWidth="1"/>
    <col min="4894" max="4894" width="8.6640625" style="168" customWidth="1"/>
    <col min="4895" max="5120" width="9.109375" style="168"/>
    <col min="5121" max="5121" width="6.6640625" style="168" customWidth="1"/>
    <col min="5122" max="5122" width="3.6640625" style="168" customWidth="1"/>
    <col min="5123" max="5123" width="13" style="168" customWidth="1"/>
    <col min="5124" max="5124" width="35.6640625" style="168" customWidth="1"/>
    <col min="5125" max="5125" width="10.6640625" style="168" customWidth="1"/>
    <col min="5126" max="5126" width="5.33203125" style="168" customWidth="1"/>
    <col min="5127" max="5127" width="8.6640625" style="168" customWidth="1"/>
    <col min="5128" max="5129" width="0" style="168" hidden="1" customWidth="1"/>
    <col min="5130" max="5130" width="9.6640625" style="168" customWidth="1"/>
    <col min="5131" max="5134" width="0" style="168" hidden="1" customWidth="1"/>
    <col min="5135" max="5135" width="3.5546875" style="168" customWidth="1"/>
    <col min="5136" max="5142" width="0" style="168" hidden="1" customWidth="1"/>
    <col min="5143" max="5143" width="9.109375" style="168"/>
    <col min="5144" max="5145" width="5.6640625" style="168" customWidth="1"/>
    <col min="5146" max="5146" width="7.5546875" style="168" customWidth="1"/>
    <col min="5147" max="5147" width="24.88671875" style="168" customWidth="1"/>
    <col min="5148" max="5148" width="4.33203125" style="168" customWidth="1"/>
    <col min="5149" max="5149" width="8.33203125" style="168" customWidth="1"/>
    <col min="5150" max="5150" width="8.6640625" style="168" customWidth="1"/>
    <col min="5151" max="5376" width="9.109375" style="168"/>
    <col min="5377" max="5377" width="6.6640625" style="168" customWidth="1"/>
    <col min="5378" max="5378" width="3.6640625" style="168" customWidth="1"/>
    <col min="5379" max="5379" width="13" style="168" customWidth="1"/>
    <col min="5380" max="5380" width="35.6640625" style="168" customWidth="1"/>
    <col min="5381" max="5381" width="10.6640625" style="168" customWidth="1"/>
    <col min="5382" max="5382" width="5.33203125" style="168" customWidth="1"/>
    <col min="5383" max="5383" width="8.6640625" style="168" customWidth="1"/>
    <col min="5384" max="5385" width="0" style="168" hidden="1" customWidth="1"/>
    <col min="5386" max="5386" width="9.6640625" style="168" customWidth="1"/>
    <col min="5387" max="5390" width="0" style="168" hidden="1" customWidth="1"/>
    <col min="5391" max="5391" width="3.5546875" style="168" customWidth="1"/>
    <col min="5392" max="5398" width="0" style="168" hidden="1" customWidth="1"/>
    <col min="5399" max="5399" width="9.109375" style="168"/>
    <col min="5400" max="5401" width="5.6640625" style="168" customWidth="1"/>
    <col min="5402" max="5402" width="7.5546875" style="168" customWidth="1"/>
    <col min="5403" max="5403" width="24.88671875" style="168" customWidth="1"/>
    <col min="5404" max="5404" width="4.33203125" style="168" customWidth="1"/>
    <col min="5405" max="5405" width="8.33203125" style="168" customWidth="1"/>
    <col min="5406" max="5406" width="8.6640625" style="168" customWidth="1"/>
    <col min="5407" max="5632" width="9.109375" style="168"/>
    <col min="5633" max="5633" width="6.6640625" style="168" customWidth="1"/>
    <col min="5634" max="5634" width="3.6640625" style="168" customWidth="1"/>
    <col min="5635" max="5635" width="13" style="168" customWidth="1"/>
    <col min="5636" max="5636" width="35.6640625" style="168" customWidth="1"/>
    <col min="5637" max="5637" width="10.6640625" style="168" customWidth="1"/>
    <col min="5638" max="5638" width="5.33203125" style="168" customWidth="1"/>
    <col min="5639" max="5639" width="8.6640625" style="168" customWidth="1"/>
    <col min="5640" max="5641" width="0" style="168" hidden="1" customWidth="1"/>
    <col min="5642" max="5642" width="9.6640625" style="168" customWidth="1"/>
    <col min="5643" max="5646" width="0" style="168" hidden="1" customWidth="1"/>
    <col min="5647" max="5647" width="3.5546875" style="168" customWidth="1"/>
    <col min="5648" max="5654" width="0" style="168" hidden="1" customWidth="1"/>
    <col min="5655" max="5655" width="9.109375" style="168"/>
    <col min="5656" max="5657" width="5.6640625" style="168" customWidth="1"/>
    <col min="5658" max="5658" width="7.5546875" style="168" customWidth="1"/>
    <col min="5659" max="5659" width="24.88671875" style="168" customWidth="1"/>
    <col min="5660" max="5660" width="4.33203125" style="168" customWidth="1"/>
    <col min="5661" max="5661" width="8.33203125" style="168" customWidth="1"/>
    <col min="5662" max="5662" width="8.6640625" style="168" customWidth="1"/>
    <col min="5663" max="5888" width="9.109375" style="168"/>
    <col min="5889" max="5889" width="6.6640625" style="168" customWidth="1"/>
    <col min="5890" max="5890" width="3.6640625" style="168" customWidth="1"/>
    <col min="5891" max="5891" width="13" style="168" customWidth="1"/>
    <col min="5892" max="5892" width="35.6640625" style="168" customWidth="1"/>
    <col min="5893" max="5893" width="10.6640625" style="168" customWidth="1"/>
    <col min="5894" max="5894" width="5.33203125" style="168" customWidth="1"/>
    <col min="5895" max="5895" width="8.6640625" style="168" customWidth="1"/>
    <col min="5896" max="5897" width="0" style="168" hidden="1" customWidth="1"/>
    <col min="5898" max="5898" width="9.6640625" style="168" customWidth="1"/>
    <col min="5899" max="5902" width="0" style="168" hidden="1" customWidth="1"/>
    <col min="5903" max="5903" width="3.5546875" style="168" customWidth="1"/>
    <col min="5904" max="5910" width="0" style="168" hidden="1" customWidth="1"/>
    <col min="5911" max="5911" width="9.109375" style="168"/>
    <col min="5912" max="5913" width="5.6640625" style="168" customWidth="1"/>
    <col min="5914" max="5914" width="7.5546875" style="168" customWidth="1"/>
    <col min="5915" max="5915" width="24.88671875" style="168" customWidth="1"/>
    <col min="5916" max="5916" width="4.33203125" style="168" customWidth="1"/>
    <col min="5917" max="5917" width="8.33203125" style="168" customWidth="1"/>
    <col min="5918" max="5918" width="8.6640625" style="168" customWidth="1"/>
    <col min="5919" max="6144" width="9.109375" style="168"/>
    <col min="6145" max="6145" width="6.6640625" style="168" customWidth="1"/>
    <col min="6146" max="6146" width="3.6640625" style="168" customWidth="1"/>
    <col min="6147" max="6147" width="13" style="168" customWidth="1"/>
    <col min="6148" max="6148" width="35.6640625" style="168" customWidth="1"/>
    <col min="6149" max="6149" width="10.6640625" style="168" customWidth="1"/>
    <col min="6150" max="6150" width="5.33203125" style="168" customWidth="1"/>
    <col min="6151" max="6151" width="8.6640625" style="168" customWidth="1"/>
    <col min="6152" max="6153" width="0" style="168" hidden="1" customWidth="1"/>
    <col min="6154" max="6154" width="9.6640625" style="168" customWidth="1"/>
    <col min="6155" max="6158" width="0" style="168" hidden="1" customWidth="1"/>
    <col min="6159" max="6159" width="3.5546875" style="168" customWidth="1"/>
    <col min="6160" max="6166" width="0" style="168" hidden="1" customWidth="1"/>
    <col min="6167" max="6167" width="9.109375" style="168"/>
    <col min="6168" max="6169" width="5.6640625" style="168" customWidth="1"/>
    <col min="6170" max="6170" width="7.5546875" style="168" customWidth="1"/>
    <col min="6171" max="6171" width="24.88671875" style="168" customWidth="1"/>
    <col min="6172" max="6172" width="4.33203125" style="168" customWidth="1"/>
    <col min="6173" max="6173" width="8.33203125" style="168" customWidth="1"/>
    <col min="6174" max="6174" width="8.6640625" style="168" customWidth="1"/>
    <col min="6175" max="6400" width="9.109375" style="168"/>
    <col min="6401" max="6401" width="6.6640625" style="168" customWidth="1"/>
    <col min="6402" max="6402" width="3.6640625" style="168" customWidth="1"/>
    <col min="6403" max="6403" width="13" style="168" customWidth="1"/>
    <col min="6404" max="6404" width="35.6640625" style="168" customWidth="1"/>
    <col min="6405" max="6405" width="10.6640625" style="168" customWidth="1"/>
    <col min="6406" max="6406" width="5.33203125" style="168" customWidth="1"/>
    <col min="6407" max="6407" width="8.6640625" style="168" customWidth="1"/>
    <col min="6408" max="6409" width="0" style="168" hidden="1" customWidth="1"/>
    <col min="6410" max="6410" width="9.6640625" style="168" customWidth="1"/>
    <col min="6411" max="6414" width="0" style="168" hidden="1" customWidth="1"/>
    <col min="6415" max="6415" width="3.5546875" style="168" customWidth="1"/>
    <col min="6416" max="6422" width="0" style="168" hidden="1" customWidth="1"/>
    <col min="6423" max="6423" width="9.109375" style="168"/>
    <col min="6424" max="6425" width="5.6640625" style="168" customWidth="1"/>
    <col min="6426" max="6426" width="7.5546875" style="168" customWidth="1"/>
    <col min="6427" max="6427" width="24.88671875" style="168" customWidth="1"/>
    <col min="6428" max="6428" width="4.33203125" style="168" customWidth="1"/>
    <col min="6429" max="6429" width="8.33203125" style="168" customWidth="1"/>
    <col min="6430" max="6430" width="8.6640625" style="168" customWidth="1"/>
    <col min="6431" max="6656" width="9.109375" style="168"/>
    <col min="6657" max="6657" width="6.6640625" style="168" customWidth="1"/>
    <col min="6658" max="6658" width="3.6640625" style="168" customWidth="1"/>
    <col min="6659" max="6659" width="13" style="168" customWidth="1"/>
    <col min="6660" max="6660" width="35.6640625" style="168" customWidth="1"/>
    <col min="6661" max="6661" width="10.6640625" style="168" customWidth="1"/>
    <col min="6662" max="6662" width="5.33203125" style="168" customWidth="1"/>
    <col min="6663" max="6663" width="8.6640625" style="168" customWidth="1"/>
    <col min="6664" max="6665" width="0" style="168" hidden="1" customWidth="1"/>
    <col min="6666" max="6666" width="9.6640625" style="168" customWidth="1"/>
    <col min="6667" max="6670" width="0" style="168" hidden="1" customWidth="1"/>
    <col min="6671" max="6671" width="3.5546875" style="168" customWidth="1"/>
    <col min="6672" max="6678" width="0" style="168" hidden="1" customWidth="1"/>
    <col min="6679" max="6679" width="9.109375" style="168"/>
    <col min="6680" max="6681" width="5.6640625" style="168" customWidth="1"/>
    <col min="6682" max="6682" width="7.5546875" style="168" customWidth="1"/>
    <col min="6683" max="6683" width="24.88671875" style="168" customWidth="1"/>
    <col min="6684" max="6684" width="4.33203125" style="168" customWidth="1"/>
    <col min="6685" max="6685" width="8.33203125" style="168" customWidth="1"/>
    <col min="6686" max="6686" width="8.6640625" style="168" customWidth="1"/>
    <col min="6687" max="6912" width="9.109375" style="168"/>
    <col min="6913" max="6913" width="6.6640625" style="168" customWidth="1"/>
    <col min="6914" max="6914" width="3.6640625" style="168" customWidth="1"/>
    <col min="6915" max="6915" width="13" style="168" customWidth="1"/>
    <col min="6916" max="6916" width="35.6640625" style="168" customWidth="1"/>
    <col min="6917" max="6917" width="10.6640625" style="168" customWidth="1"/>
    <col min="6918" max="6918" width="5.33203125" style="168" customWidth="1"/>
    <col min="6919" max="6919" width="8.6640625" style="168" customWidth="1"/>
    <col min="6920" max="6921" width="0" style="168" hidden="1" customWidth="1"/>
    <col min="6922" max="6922" width="9.6640625" style="168" customWidth="1"/>
    <col min="6923" max="6926" width="0" style="168" hidden="1" customWidth="1"/>
    <col min="6927" max="6927" width="3.5546875" style="168" customWidth="1"/>
    <col min="6928" max="6934" width="0" style="168" hidden="1" customWidth="1"/>
    <col min="6935" max="6935" width="9.109375" style="168"/>
    <col min="6936" max="6937" width="5.6640625" style="168" customWidth="1"/>
    <col min="6938" max="6938" width="7.5546875" style="168" customWidth="1"/>
    <col min="6939" max="6939" width="24.88671875" style="168" customWidth="1"/>
    <col min="6940" max="6940" width="4.33203125" style="168" customWidth="1"/>
    <col min="6941" max="6941" width="8.33203125" style="168" customWidth="1"/>
    <col min="6942" max="6942" width="8.6640625" style="168" customWidth="1"/>
    <col min="6943" max="7168" width="9.109375" style="168"/>
    <col min="7169" max="7169" width="6.6640625" style="168" customWidth="1"/>
    <col min="7170" max="7170" width="3.6640625" style="168" customWidth="1"/>
    <col min="7171" max="7171" width="13" style="168" customWidth="1"/>
    <col min="7172" max="7172" width="35.6640625" style="168" customWidth="1"/>
    <col min="7173" max="7173" width="10.6640625" style="168" customWidth="1"/>
    <col min="7174" max="7174" width="5.33203125" style="168" customWidth="1"/>
    <col min="7175" max="7175" width="8.6640625" style="168" customWidth="1"/>
    <col min="7176" max="7177" width="0" style="168" hidden="1" customWidth="1"/>
    <col min="7178" max="7178" width="9.6640625" style="168" customWidth="1"/>
    <col min="7179" max="7182" width="0" style="168" hidden="1" customWidth="1"/>
    <col min="7183" max="7183" width="3.5546875" style="168" customWidth="1"/>
    <col min="7184" max="7190" width="0" style="168" hidden="1" customWidth="1"/>
    <col min="7191" max="7191" width="9.109375" style="168"/>
    <col min="7192" max="7193" width="5.6640625" style="168" customWidth="1"/>
    <col min="7194" max="7194" width="7.5546875" style="168" customWidth="1"/>
    <col min="7195" max="7195" width="24.88671875" style="168" customWidth="1"/>
    <col min="7196" max="7196" width="4.33203125" style="168" customWidth="1"/>
    <col min="7197" max="7197" width="8.33203125" style="168" customWidth="1"/>
    <col min="7198" max="7198" width="8.6640625" style="168" customWidth="1"/>
    <col min="7199" max="7424" width="9.109375" style="168"/>
    <col min="7425" max="7425" width="6.6640625" style="168" customWidth="1"/>
    <col min="7426" max="7426" width="3.6640625" style="168" customWidth="1"/>
    <col min="7427" max="7427" width="13" style="168" customWidth="1"/>
    <col min="7428" max="7428" width="35.6640625" style="168" customWidth="1"/>
    <col min="7429" max="7429" width="10.6640625" style="168" customWidth="1"/>
    <col min="7430" max="7430" width="5.33203125" style="168" customWidth="1"/>
    <col min="7431" max="7431" width="8.6640625" style="168" customWidth="1"/>
    <col min="7432" max="7433" width="0" style="168" hidden="1" customWidth="1"/>
    <col min="7434" max="7434" width="9.6640625" style="168" customWidth="1"/>
    <col min="7435" max="7438" width="0" style="168" hidden="1" customWidth="1"/>
    <col min="7439" max="7439" width="3.5546875" style="168" customWidth="1"/>
    <col min="7440" max="7446" width="0" style="168" hidden="1" customWidth="1"/>
    <col min="7447" max="7447" width="9.109375" style="168"/>
    <col min="7448" max="7449" width="5.6640625" style="168" customWidth="1"/>
    <col min="7450" max="7450" width="7.5546875" style="168" customWidth="1"/>
    <col min="7451" max="7451" width="24.88671875" style="168" customWidth="1"/>
    <col min="7452" max="7452" width="4.33203125" style="168" customWidth="1"/>
    <col min="7453" max="7453" width="8.33203125" style="168" customWidth="1"/>
    <col min="7454" max="7454" width="8.6640625" style="168" customWidth="1"/>
    <col min="7455" max="7680" width="9.109375" style="168"/>
    <col min="7681" max="7681" width="6.6640625" style="168" customWidth="1"/>
    <col min="7682" max="7682" width="3.6640625" style="168" customWidth="1"/>
    <col min="7683" max="7683" width="13" style="168" customWidth="1"/>
    <col min="7684" max="7684" width="35.6640625" style="168" customWidth="1"/>
    <col min="7685" max="7685" width="10.6640625" style="168" customWidth="1"/>
    <col min="7686" max="7686" width="5.33203125" style="168" customWidth="1"/>
    <col min="7687" max="7687" width="8.6640625" style="168" customWidth="1"/>
    <col min="7688" max="7689" width="0" style="168" hidden="1" customWidth="1"/>
    <col min="7690" max="7690" width="9.6640625" style="168" customWidth="1"/>
    <col min="7691" max="7694" width="0" style="168" hidden="1" customWidth="1"/>
    <col min="7695" max="7695" width="3.5546875" style="168" customWidth="1"/>
    <col min="7696" max="7702" width="0" style="168" hidden="1" customWidth="1"/>
    <col min="7703" max="7703" width="9.109375" style="168"/>
    <col min="7704" max="7705" width="5.6640625" style="168" customWidth="1"/>
    <col min="7706" max="7706" width="7.5546875" style="168" customWidth="1"/>
    <col min="7707" max="7707" width="24.88671875" style="168" customWidth="1"/>
    <col min="7708" max="7708" width="4.33203125" style="168" customWidth="1"/>
    <col min="7709" max="7709" width="8.33203125" style="168" customWidth="1"/>
    <col min="7710" max="7710" width="8.6640625" style="168" customWidth="1"/>
    <col min="7711" max="7936" width="9.109375" style="168"/>
    <col min="7937" max="7937" width="6.6640625" style="168" customWidth="1"/>
    <col min="7938" max="7938" width="3.6640625" style="168" customWidth="1"/>
    <col min="7939" max="7939" width="13" style="168" customWidth="1"/>
    <col min="7940" max="7940" width="35.6640625" style="168" customWidth="1"/>
    <col min="7941" max="7941" width="10.6640625" style="168" customWidth="1"/>
    <col min="7942" max="7942" width="5.33203125" style="168" customWidth="1"/>
    <col min="7943" max="7943" width="8.6640625" style="168" customWidth="1"/>
    <col min="7944" max="7945" width="0" style="168" hidden="1" customWidth="1"/>
    <col min="7946" max="7946" width="9.6640625" style="168" customWidth="1"/>
    <col min="7947" max="7950" width="0" style="168" hidden="1" customWidth="1"/>
    <col min="7951" max="7951" width="3.5546875" style="168" customWidth="1"/>
    <col min="7952" max="7958" width="0" style="168" hidden="1" customWidth="1"/>
    <col min="7959" max="7959" width="9.109375" style="168"/>
    <col min="7960" max="7961" width="5.6640625" style="168" customWidth="1"/>
    <col min="7962" max="7962" width="7.5546875" style="168" customWidth="1"/>
    <col min="7963" max="7963" width="24.88671875" style="168" customWidth="1"/>
    <col min="7964" max="7964" width="4.33203125" style="168" customWidth="1"/>
    <col min="7965" max="7965" width="8.33203125" style="168" customWidth="1"/>
    <col min="7966" max="7966" width="8.6640625" style="168" customWidth="1"/>
    <col min="7967" max="8192" width="9.109375" style="168"/>
    <col min="8193" max="8193" width="6.6640625" style="168" customWidth="1"/>
    <col min="8194" max="8194" width="3.6640625" style="168" customWidth="1"/>
    <col min="8195" max="8195" width="13" style="168" customWidth="1"/>
    <col min="8196" max="8196" width="35.6640625" style="168" customWidth="1"/>
    <col min="8197" max="8197" width="10.6640625" style="168" customWidth="1"/>
    <col min="8198" max="8198" width="5.33203125" style="168" customWidth="1"/>
    <col min="8199" max="8199" width="8.6640625" style="168" customWidth="1"/>
    <col min="8200" max="8201" width="0" style="168" hidden="1" customWidth="1"/>
    <col min="8202" max="8202" width="9.6640625" style="168" customWidth="1"/>
    <col min="8203" max="8206" width="0" style="168" hidden="1" customWidth="1"/>
    <col min="8207" max="8207" width="3.5546875" style="168" customWidth="1"/>
    <col min="8208" max="8214" width="0" style="168" hidden="1" customWidth="1"/>
    <col min="8215" max="8215" width="9.109375" style="168"/>
    <col min="8216" max="8217" width="5.6640625" style="168" customWidth="1"/>
    <col min="8218" max="8218" width="7.5546875" style="168" customWidth="1"/>
    <col min="8219" max="8219" width="24.88671875" style="168" customWidth="1"/>
    <col min="8220" max="8220" width="4.33203125" style="168" customWidth="1"/>
    <col min="8221" max="8221" width="8.33203125" style="168" customWidth="1"/>
    <col min="8222" max="8222" width="8.6640625" style="168" customWidth="1"/>
    <col min="8223" max="8448" width="9.109375" style="168"/>
    <col min="8449" max="8449" width="6.6640625" style="168" customWidth="1"/>
    <col min="8450" max="8450" width="3.6640625" style="168" customWidth="1"/>
    <col min="8451" max="8451" width="13" style="168" customWidth="1"/>
    <col min="8452" max="8452" width="35.6640625" style="168" customWidth="1"/>
    <col min="8453" max="8453" width="10.6640625" style="168" customWidth="1"/>
    <col min="8454" max="8454" width="5.33203125" style="168" customWidth="1"/>
    <col min="8455" max="8455" width="8.6640625" style="168" customWidth="1"/>
    <col min="8456" max="8457" width="0" style="168" hidden="1" customWidth="1"/>
    <col min="8458" max="8458" width="9.6640625" style="168" customWidth="1"/>
    <col min="8459" max="8462" width="0" style="168" hidden="1" customWidth="1"/>
    <col min="8463" max="8463" width="3.5546875" style="168" customWidth="1"/>
    <col min="8464" max="8470" width="0" style="168" hidden="1" customWidth="1"/>
    <col min="8471" max="8471" width="9.109375" style="168"/>
    <col min="8472" max="8473" width="5.6640625" style="168" customWidth="1"/>
    <col min="8474" max="8474" width="7.5546875" style="168" customWidth="1"/>
    <col min="8475" max="8475" width="24.88671875" style="168" customWidth="1"/>
    <col min="8476" max="8476" width="4.33203125" style="168" customWidth="1"/>
    <col min="8477" max="8477" width="8.33203125" style="168" customWidth="1"/>
    <col min="8478" max="8478" width="8.6640625" style="168" customWidth="1"/>
    <col min="8479" max="8704" width="9.109375" style="168"/>
    <col min="8705" max="8705" width="6.6640625" style="168" customWidth="1"/>
    <col min="8706" max="8706" width="3.6640625" style="168" customWidth="1"/>
    <col min="8707" max="8707" width="13" style="168" customWidth="1"/>
    <col min="8708" max="8708" width="35.6640625" style="168" customWidth="1"/>
    <col min="8709" max="8709" width="10.6640625" style="168" customWidth="1"/>
    <col min="8710" max="8710" width="5.33203125" style="168" customWidth="1"/>
    <col min="8711" max="8711" width="8.6640625" style="168" customWidth="1"/>
    <col min="8712" max="8713" width="0" style="168" hidden="1" customWidth="1"/>
    <col min="8714" max="8714" width="9.6640625" style="168" customWidth="1"/>
    <col min="8715" max="8718" width="0" style="168" hidden="1" customWidth="1"/>
    <col min="8719" max="8719" width="3.5546875" style="168" customWidth="1"/>
    <col min="8720" max="8726" width="0" style="168" hidden="1" customWidth="1"/>
    <col min="8727" max="8727" width="9.109375" style="168"/>
    <col min="8728" max="8729" width="5.6640625" style="168" customWidth="1"/>
    <col min="8730" max="8730" width="7.5546875" style="168" customWidth="1"/>
    <col min="8731" max="8731" width="24.88671875" style="168" customWidth="1"/>
    <col min="8732" max="8732" width="4.33203125" style="168" customWidth="1"/>
    <col min="8733" max="8733" width="8.33203125" style="168" customWidth="1"/>
    <col min="8734" max="8734" width="8.6640625" style="168" customWidth="1"/>
    <col min="8735" max="8960" width="9.109375" style="168"/>
    <col min="8961" max="8961" width="6.6640625" style="168" customWidth="1"/>
    <col min="8962" max="8962" width="3.6640625" style="168" customWidth="1"/>
    <col min="8963" max="8963" width="13" style="168" customWidth="1"/>
    <col min="8964" max="8964" width="35.6640625" style="168" customWidth="1"/>
    <col min="8965" max="8965" width="10.6640625" style="168" customWidth="1"/>
    <col min="8966" max="8966" width="5.33203125" style="168" customWidth="1"/>
    <col min="8967" max="8967" width="8.6640625" style="168" customWidth="1"/>
    <col min="8968" max="8969" width="0" style="168" hidden="1" customWidth="1"/>
    <col min="8970" max="8970" width="9.6640625" style="168" customWidth="1"/>
    <col min="8971" max="8974" width="0" style="168" hidden="1" customWidth="1"/>
    <col min="8975" max="8975" width="3.5546875" style="168" customWidth="1"/>
    <col min="8976" max="8982" width="0" style="168" hidden="1" customWidth="1"/>
    <col min="8983" max="8983" width="9.109375" style="168"/>
    <col min="8984" max="8985" width="5.6640625" style="168" customWidth="1"/>
    <col min="8986" max="8986" width="7.5546875" style="168" customWidth="1"/>
    <col min="8987" max="8987" width="24.88671875" style="168" customWidth="1"/>
    <col min="8988" max="8988" width="4.33203125" style="168" customWidth="1"/>
    <col min="8989" max="8989" width="8.33203125" style="168" customWidth="1"/>
    <col min="8990" max="8990" width="8.6640625" style="168" customWidth="1"/>
    <col min="8991" max="9216" width="9.109375" style="168"/>
    <col min="9217" max="9217" width="6.6640625" style="168" customWidth="1"/>
    <col min="9218" max="9218" width="3.6640625" style="168" customWidth="1"/>
    <col min="9219" max="9219" width="13" style="168" customWidth="1"/>
    <col min="9220" max="9220" width="35.6640625" style="168" customWidth="1"/>
    <col min="9221" max="9221" width="10.6640625" style="168" customWidth="1"/>
    <col min="9222" max="9222" width="5.33203125" style="168" customWidth="1"/>
    <col min="9223" max="9223" width="8.6640625" style="168" customWidth="1"/>
    <col min="9224" max="9225" width="0" style="168" hidden="1" customWidth="1"/>
    <col min="9226" max="9226" width="9.6640625" style="168" customWidth="1"/>
    <col min="9227" max="9230" width="0" style="168" hidden="1" customWidth="1"/>
    <col min="9231" max="9231" width="3.5546875" style="168" customWidth="1"/>
    <col min="9232" max="9238" width="0" style="168" hidden="1" customWidth="1"/>
    <col min="9239" max="9239" width="9.109375" style="168"/>
    <col min="9240" max="9241" width="5.6640625" style="168" customWidth="1"/>
    <col min="9242" max="9242" width="7.5546875" style="168" customWidth="1"/>
    <col min="9243" max="9243" width="24.88671875" style="168" customWidth="1"/>
    <col min="9244" max="9244" width="4.33203125" style="168" customWidth="1"/>
    <col min="9245" max="9245" width="8.33203125" style="168" customWidth="1"/>
    <col min="9246" max="9246" width="8.6640625" style="168" customWidth="1"/>
    <col min="9247" max="9472" width="9.109375" style="168"/>
    <col min="9473" max="9473" width="6.6640625" style="168" customWidth="1"/>
    <col min="9474" max="9474" width="3.6640625" style="168" customWidth="1"/>
    <col min="9475" max="9475" width="13" style="168" customWidth="1"/>
    <col min="9476" max="9476" width="35.6640625" style="168" customWidth="1"/>
    <col min="9477" max="9477" width="10.6640625" style="168" customWidth="1"/>
    <col min="9478" max="9478" width="5.33203125" style="168" customWidth="1"/>
    <col min="9479" max="9479" width="8.6640625" style="168" customWidth="1"/>
    <col min="9480" max="9481" width="0" style="168" hidden="1" customWidth="1"/>
    <col min="9482" max="9482" width="9.6640625" style="168" customWidth="1"/>
    <col min="9483" max="9486" width="0" style="168" hidden="1" customWidth="1"/>
    <col min="9487" max="9487" width="3.5546875" style="168" customWidth="1"/>
    <col min="9488" max="9494" width="0" style="168" hidden="1" customWidth="1"/>
    <col min="9495" max="9495" width="9.109375" style="168"/>
    <col min="9496" max="9497" width="5.6640625" style="168" customWidth="1"/>
    <col min="9498" max="9498" width="7.5546875" style="168" customWidth="1"/>
    <col min="9499" max="9499" width="24.88671875" style="168" customWidth="1"/>
    <col min="9500" max="9500" width="4.33203125" style="168" customWidth="1"/>
    <col min="9501" max="9501" width="8.33203125" style="168" customWidth="1"/>
    <col min="9502" max="9502" width="8.6640625" style="168" customWidth="1"/>
    <col min="9503" max="9728" width="9.109375" style="168"/>
    <col min="9729" max="9729" width="6.6640625" style="168" customWidth="1"/>
    <col min="9730" max="9730" width="3.6640625" style="168" customWidth="1"/>
    <col min="9731" max="9731" width="13" style="168" customWidth="1"/>
    <col min="9732" max="9732" width="35.6640625" style="168" customWidth="1"/>
    <col min="9733" max="9733" width="10.6640625" style="168" customWidth="1"/>
    <col min="9734" max="9734" width="5.33203125" style="168" customWidth="1"/>
    <col min="9735" max="9735" width="8.6640625" style="168" customWidth="1"/>
    <col min="9736" max="9737" width="0" style="168" hidden="1" customWidth="1"/>
    <col min="9738" max="9738" width="9.6640625" style="168" customWidth="1"/>
    <col min="9739" max="9742" width="0" style="168" hidden="1" customWidth="1"/>
    <col min="9743" max="9743" width="3.5546875" style="168" customWidth="1"/>
    <col min="9744" max="9750" width="0" style="168" hidden="1" customWidth="1"/>
    <col min="9751" max="9751" width="9.109375" style="168"/>
    <col min="9752" max="9753" width="5.6640625" style="168" customWidth="1"/>
    <col min="9754" max="9754" width="7.5546875" style="168" customWidth="1"/>
    <col min="9755" max="9755" width="24.88671875" style="168" customWidth="1"/>
    <col min="9756" max="9756" width="4.33203125" style="168" customWidth="1"/>
    <col min="9757" max="9757" width="8.33203125" style="168" customWidth="1"/>
    <col min="9758" max="9758" width="8.6640625" style="168" customWidth="1"/>
    <col min="9759" max="9984" width="9.109375" style="168"/>
    <col min="9985" max="9985" width="6.6640625" style="168" customWidth="1"/>
    <col min="9986" max="9986" width="3.6640625" style="168" customWidth="1"/>
    <col min="9987" max="9987" width="13" style="168" customWidth="1"/>
    <col min="9988" max="9988" width="35.6640625" style="168" customWidth="1"/>
    <col min="9989" max="9989" width="10.6640625" style="168" customWidth="1"/>
    <col min="9990" max="9990" width="5.33203125" style="168" customWidth="1"/>
    <col min="9991" max="9991" width="8.6640625" style="168" customWidth="1"/>
    <col min="9992" max="9993" width="0" style="168" hidden="1" customWidth="1"/>
    <col min="9994" max="9994" width="9.6640625" style="168" customWidth="1"/>
    <col min="9995" max="9998" width="0" style="168" hidden="1" customWidth="1"/>
    <col min="9999" max="9999" width="3.5546875" style="168" customWidth="1"/>
    <col min="10000" max="10006" width="0" style="168" hidden="1" customWidth="1"/>
    <col min="10007" max="10007" width="9.109375" style="168"/>
    <col min="10008" max="10009" width="5.6640625" style="168" customWidth="1"/>
    <col min="10010" max="10010" width="7.5546875" style="168" customWidth="1"/>
    <col min="10011" max="10011" width="24.88671875" style="168" customWidth="1"/>
    <col min="10012" max="10012" width="4.33203125" style="168" customWidth="1"/>
    <col min="10013" max="10013" width="8.33203125" style="168" customWidth="1"/>
    <col min="10014" max="10014" width="8.6640625" style="168" customWidth="1"/>
    <col min="10015" max="10240" width="9.109375" style="168"/>
    <col min="10241" max="10241" width="6.6640625" style="168" customWidth="1"/>
    <col min="10242" max="10242" width="3.6640625" style="168" customWidth="1"/>
    <col min="10243" max="10243" width="13" style="168" customWidth="1"/>
    <col min="10244" max="10244" width="35.6640625" style="168" customWidth="1"/>
    <col min="10245" max="10245" width="10.6640625" style="168" customWidth="1"/>
    <col min="10246" max="10246" width="5.33203125" style="168" customWidth="1"/>
    <col min="10247" max="10247" width="8.6640625" style="168" customWidth="1"/>
    <col min="10248" max="10249" width="0" style="168" hidden="1" customWidth="1"/>
    <col min="10250" max="10250" width="9.6640625" style="168" customWidth="1"/>
    <col min="10251" max="10254" width="0" style="168" hidden="1" customWidth="1"/>
    <col min="10255" max="10255" width="3.5546875" style="168" customWidth="1"/>
    <col min="10256" max="10262" width="0" style="168" hidden="1" customWidth="1"/>
    <col min="10263" max="10263" width="9.109375" style="168"/>
    <col min="10264" max="10265" width="5.6640625" style="168" customWidth="1"/>
    <col min="10266" max="10266" width="7.5546875" style="168" customWidth="1"/>
    <col min="10267" max="10267" width="24.88671875" style="168" customWidth="1"/>
    <col min="10268" max="10268" width="4.33203125" style="168" customWidth="1"/>
    <col min="10269" max="10269" width="8.33203125" style="168" customWidth="1"/>
    <col min="10270" max="10270" width="8.6640625" style="168" customWidth="1"/>
    <col min="10271" max="10496" width="9.109375" style="168"/>
    <col min="10497" max="10497" width="6.6640625" style="168" customWidth="1"/>
    <col min="10498" max="10498" width="3.6640625" style="168" customWidth="1"/>
    <col min="10499" max="10499" width="13" style="168" customWidth="1"/>
    <col min="10500" max="10500" width="35.6640625" style="168" customWidth="1"/>
    <col min="10501" max="10501" width="10.6640625" style="168" customWidth="1"/>
    <col min="10502" max="10502" width="5.33203125" style="168" customWidth="1"/>
    <col min="10503" max="10503" width="8.6640625" style="168" customWidth="1"/>
    <col min="10504" max="10505" width="0" style="168" hidden="1" customWidth="1"/>
    <col min="10506" max="10506" width="9.6640625" style="168" customWidth="1"/>
    <col min="10507" max="10510" width="0" style="168" hidden="1" customWidth="1"/>
    <col min="10511" max="10511" width="3.5546875" style="168" customWidth="1"/>
    <col min="10512" max="10518" width="0" style="168" hidden="1" customWidth="1"/>
    <col min="10519" max="10519" width="9.109375" style="168"/>
    <col min="10520" max="10521" width="5.6640625" style="168" customWidth="1"/>
    <col min="10522" max="10522" width="7.5546875" style="168" customWidth="1"/>
    <col min="10523" max="10523" width="24.88671875" style="168" customWidth="1"/>
    <col min="10524" max="10524" width="4.33203125" style="168" customWidth="1"/>
    <col min="10525" max="10525" width="8.33203125" style="168" customWidth="1"/>
    <col min="10526" max="10526" width="8.6640625" style="168" customWidth="1"/>
    <col min="10527" max="10752" width="9.109375" style="168"/>
    <col min="10753" max="10753" width="6.6640625" style="168" customWidth="1"/>
    <col min="10754" max="10754" width="3.6640625" style="168" customWidth="1"/>
    <col min="10755" max="10755" width="13" style="168" customWidth="1"/>
    <col min="10756" max="10756" width="35.6640625" style="168" customWidth="1"/>
    <col min="10757" max="10757" width="10.6640625" style="168" customWidth="1"/>
    <col min="10758" max="10758" width="5.33203125" style="168" customWidth="1"/>
    <col min="10759" max="10759" width="8.6640625" style="168" customWidth="1"/>
    <col min="10760" max="10761" width="0" style="168" hidden="1" customWidth="1"/>
    <col min="10762" max="10762" width="9.6640625" style="168" customWidth="1"/>
    <col min="10763" max="10766" width="0" style="168" hidden="1" customWidth="1"/>
    <col min="10767" max="10767" width="3.5546875" style="168" customWidth="1"/>
    <col min="10768" max="10774" width="0" style="168" hidden="1" customWidth="1"/>
    <col min="10775" max="10775" width="9.109375" style="168"/>
    <col min="10776" max="10777" width="5.6640625" style="168" customWidth="1"/>
    <col min="10778" max="10778" width="7.5546875" style="168" customWidth="1"/>
    <col min="10779" max="10779" width="24.88671875" style="168" customWidth="1"/>
    <col min="10780" max="10780" width="4.33203125" style="168" customWidth="1"/>
    <col min="10781" max="10781" width="8.33203125" style="168" customWidth="1"/>
    <col min="10782" max="10782" width="8.6640625" style="168" customWidth="1"/>
    <col min="10783" max="11008" width="9.109375" style="168"/>
    <col min="11009" max="11009" width="6.6640625" style="168" customWidth="1"/>
    <col min="11010" max="11010" width="3.6640625" style="168" customWidth="1"/>
    <col min="11011" max="11011" width="13" style="168" customWidth="1"/>
    <col min="11012" max="11012" width="35.6640625" style="168" customWidth="1"/>
    <col min="11013" max="11013" width="10.6640625" style="168" customWidth="1"/>
    <col min="11014" max="11014" width="5.33203125" style="168" customWidth="1"/>
    <col min="11015" max="11015" width="8.6640625" style="168" customWidth="1"/>
    <col min="11016" max="11017" width="0" style="168" hidden="1" customWidth="1"/>
    <col min="11018" max="11018" width="9.6640625" style="168" customWidth="1"/>
    <col min="11019" max="11022" width="0" style="168" hidden="1" customWidth="1"/>
    <col min="11023" max="11023" width="3.5546875" style="168" customWidth="1"/>
    <col min="11024" max="11030" width="0" style="168" hidden="1" customWidth="1"/>
    <col min="11031" max="11031" width="9.109375" style="168"/>
    <col min="11032" max="11033" width="5.6640625" style="168" customWidth="1"/>
    <col min="11034" max="11034" width="7.5546875" style="168" customWidth="1"/>
    <col min="11035" max="11035" width="24.88671875" style="168" customWidth="1"/>
    <col min="11036" max="11036" width="4.33203125" style="168" customWidth="1"/>
    <col min="11037" max="11037" width="8.33203125" style="168" customWidth="1"/>
    <col min="11038" max="11038" width="8.6640625" style="168" customWidth="1"/>
    <col min="11039" max="11264" width="9.109375" style="168"/>
    <col min="11265" max="11265" width="6.6640625" style="168" customWidth="1"/>
    <col min="11266" max="11266" width="3.6640625" style="168" customWidth="1"/>
    <col min="11267" max="11267" width="13" style="168" customWidth="1"/>
    <col min="11268" max="11268" width="35.6640625" style="168" customWidth="1"/>
    <col min="11269" max="11269" width="10.6640625" style="168" customWidth="1"/>
    <col min="11270" max="11270" width="5.33203125" style="168" customWidth="1"/>
    <col min="11271" max="11271" width="8.6640625" style="168" customWidth="1"/>
    <col min="11272" max="11273" width="0" style="168" hidden="1" customWidth="1"/>
    <col min="11274" max="11274" width="9.6640625" style="168" customWidth="1"/>
    <col min="11275" max="11278" width="0" style="168" hidden="1" customWidth="1"/>
    <col min="11279" max="11279" width="3.5546875" style="168" customWidth="1"/>
    <col min="11280" max="11286" width="0" style="168" hidden="1" customWidth="1"/>
    <col min="11287" max="11287" width="9.109375" style="168"/>
    <col min="11288" max="11289" width="5.6640625" style="168" customWidth="1"/>
    <col min="11290" max="11290" width="7.5546875" style="168" customWidth="1"/>
    <col min="11291" max="11291" width="24.88671875" style="168" customWidth="1"/>
    <col min="11292" max="11292" width="4.33203125" style="168" customWidth="1"/>
    <col min="11293" max="11293" width="8.33203125" style="168" customWidth="1"/>
    <col min="11294" max="11294" width="8.6640625" style="168" customWidth="1"/>
    <col min="11295" max="11520" width="9.109375" style="168"/>
    <col min="11521" max="11521" width="6.6640625" style="168" customWidth="1"/>
    <col min="11522" max="11522" width="3.6640625" style="168" customWidth="1"/>
    <col min="11523" max="11523" width="13" style="168" customWidth="1"/>
    <col min="11524" max="11524" width="35.6640625" style="168" customWidth="1"/>
    <col min="11525" max="11525" width="10.6640625" style="168" customWidth="1"/>
    <col min="11526" max="11526" width="5.33203125" style="168" customWidth="1"/>
    <col min="11527" max="11527" width="8.6640625" style="168" customWidth="1"/>
    <col min="11528" max="11529" width="0" style="168" hidden="1" customWidth="1"/>
    <col min="11530" max="11530" width="9.6640625" style="168" customWidth="1"/>
    <col min="11531" max="11534" width="0" style="168" hidden="1" customWidth="1"/>
    <col min="11535" max="11535" width="3.5546875" style="168" customWidth="1"/>
    <col min="11536" max="11542" width="0" style="168" hidden="1" customWidth="1"/>
    <col min="11543" max="11543" width="9.109375" style="168"/>
    <col min="11544" max="11545" width="5.6640625" style="168" customWidth="1"/>
    <col min="11546" max="11546" width="7.5546875" style="168" customWidth="1"/>
    <col min="11547" max="11547" width="24.88671875" style="168" customWidth="1"/>
    <col min="11548" max="11548" width="4.33203125" style="168" customWidth="1"/>
    <col min="11549" max="11549" width="8.33203125" style="168" customWidth="1"/>
    <col min="11550" max="11550" width="8.6640625" style="168" customWidth="1"/>
    <col min="11551" max="11776" width="9.109375" style="168"/>
    <col min="11777" max="11777" width="6.6640625" style="168" customWidth="1"/>
    <col min="11778" max="11778" width="3.6640625" style="168" customWidth="1"/>
    <col min="11779" max="11779" width="13" style="168" customWidth="1"/>
    <col min="11780" max="11780" width="35.6640625" style="168" customWidth="1"/>
    <col min="11781" max="11781" width="10.6640625" style="168" customWidth="1"/>
    <col min="11782" max="11782" width="5.33203125" style="168" customWidth="1"/>
    <col min="11783" max="11783" width="8.6640625" style="168" customWidth="1"/>
    <col min="11784" max="11785" width="0" style="168" hidden="1" customWidth="1"/>
    <col min="11786" max="11786" width="9.6640625" style="168" customWidth="1"/>
    <col min="11787" max="11790" width="0" style="168" hidden="1" customWidth="1"/>
    <col min="11791" max="11791" width="3.5546875" style="168" customWidth="1"/>
    <col min="11792" max="11798" width="0" style="168" hidden="1" customWidth="1"/>
    <col min="11799" max="11799" width="9.109375" style="168"/>
    <col min="11800" max="11801" width="5.6640625" style="168" customWidth="1"/>
    <col min="11802" max="11802" width="7.5546875" style="168" customWidth="1"/>
    <col min="11803" max="11803" width="24.88671875" style="168" customWidth="1"/>
    <col min="11804" max="11804" width="4.33203125" style="168" customWidth="1"/>
    <col min="11805" max="11805" width="8.33203125" style="168" customWidth="1"/>
    <col min="11806" max="11806" width="8.6640625" style="168" customWidth="1"/>
    <col min="11807" max="12032" width="9.109375" style="168"/>
    <col min="12033" max="12033" width="6.6640625" style="168" customWidth="1"/>
    <col min="12034" max="12034" width="3.6640625" style="168" customWidth="1"/>
    <col min="12035" max="12035" width="13" style="168" customWidth="1"/>
    <col min="12036" max="12036" width="35.6640625" style="168" customWidth="1"/>
    <col min="12037" max="12037" width="10.6640625" style="168" customWidth="1"/>
    <col min="12038" max="12038" width="5.33203125" style="168" customWidth="1"/>
    <col min="12039" max="12039" width="8.6640625" style="168" customWidth="1"/>
    <col min="12040" max="12041" width="0" style="168" hidden="1" customWidth="1"/>
    <col min="12042" max="12042" width="9.6640625" style="168" customWidth="1"/>
    <col min="12043" max="12046" width="0" style="168" hidden="1" customWidth="1"/>
    <col min="12047" max="12047" width="3.5546875" style="168" customWidth="1"/>
    <col min="12048" max="12054" width="0" style="168" hidden="1" customWidth="1"/>
    <col min="12055" max="12055" width="9.109375" style="168"/>
    <col min="12056" max="12057" width="5.6640625" style="168" customWidth="1"/>
    <col min="12058" max="12058" width="7.5546875" style="168" customWidth="1"/>
    <col min="12059" max="12059" width="24.88671875" style="168" customWidth="1"/>
    <col min="12060" max="12060" width="4.33203125" style="168" customWidth="1"/>
    <col min="12061" max="12061" width="8.33203125" style="168" customWidth="1"/>
    <col min="12062" max="12062" width="8.6640625" style="168" customWidth="1"/>
    <col min="12063" max="12288" width="9.109375" style="168"/>
    <col min="12289" max="12289" width="6.6640625" style="168" customWidth="1"/>
    <col min="12290" max="12290" width="3.6640625" style="168" customWidth="1"/>
    <col min="12291" max="12291" width="13" style="168" customWidth="1"/>
    <col min="12292" max="12292" width="35.6640625" style="168" customWidth="1"/>
    <col min="12293" max="12293" width="10.6640625" style="168" customWidth="1"/>
    <col min="12294" max="12294" width="5.33203125" style="168" customWidth="1"/>
    <col min="12295" max="12295" width="8.6640625" style="168" customWidth="1"/>
    <col min="12296" max="12297" width="0" style="168" hidden="1" customWidth="1"/>
    <col min="12298" max="12298" width="9.6640625" style="168" customWidth="1"/>
    <col min="12299" max="12302" width="0" style="168" hidden="1" customWidth="1"/>
    <col min="12303" max="12303" width="3.5546875" style="168" customWidth="1"/>
    <col min="12304" max="12310" width="0" style="168" hidden="1" customWidth="1"/>
    <col min="12311" max="12311" width="9.109375" style="168"/>
    <col min="12312" max="12313" width="5.6640625" style="168" customWidth="1"/>
    <col min="12314" max="12314" width="7.5546875" style="168" customWidth="1"/>
    <col min="12315" max="12315" width="24.88671875" style="168" customWidth="1"/>
    <col min="12316" max="12316" width="4.33203125" style="168" customWidth="1"/>
    <col min="12317" max="12317" width="8.33203125" style="168" customWidth="1"/>
    <col min="12318" max="12318" width="8.6640625" style="168" customWidth="1"/>
    <col min="12319" max="12544" width="9.109375" style="168"/>
    <col min="12545" max="12545" width="6.6640625" style="168" customWidth="1"/>
    <col min="12546" max="12546" width="3.6640625" style="168" customWidth="1"/>
    <col min="12547" max="12547" width="13" style="168" customWidth="1"/>
    <col min="12548" max="12548" width="35.6640625" style="168" customWidth="1"/>
    <col min="12549" max="12549" width="10.6640625" style="168" customWidth="1"/>
    <col min="12550" max="12550" width="5.33203125" style="168" customWidth="1"/>
    <col min="12551" max="12551" width="8.6640625" style="168" customWidth="1"/>
    <col min="12552" max="12553" width="0" style="168" hidden="1" customWidth="1"/>
    <col min="12554" max="12554" width="9.6640625" style="168" customWidth="1"/>
    <col min="12555" max="12558" width="0" style="168" hidden="1" customWidth="1"/>
    <col min="12559" max="12559" width="3.5546875" style="168" customWidth="1"/>
    <col min="12560" max="12566" width="0" style="168" hidden="1" customWidth="1"/>
    <col min="12567" max="12567" width="9.109375" style="168"/>
    <col min="12568" max="12569" width="5.6640625" style="168" customWidth="1"/>
    <col min="12570" max="12570" width="7.5546875" style="168" customWidth="1"/>
    <col min="12571" max="12571" width="24.88671875" style="168" customWidth="1"/>
    <col min="12572" max="12572" width="4.33203125" style="168" customWidth="1"/>
    <col min="12573" max="12573" width="8.33203125" style="168" customWidth="1"/>
    <col min="12574" max="12574" width="8.6640625" style="168" customWidth="1"/>
    <col min="12575" max="12800" width="9.109375" style="168"/>
    <col min="12801" max="12801" width="6.6640625" style="168" customWidth="1"/>
    <col min="12802" max="12802" width="3.6640625" style="168" customWidth="1"/>
    <col min="12803" max="12803" width="13" style="168" customWidth="1"/>
    <col min="12804" max="12804" width="35.6640625" style="168" customWidth="1"/>
    <col min="12805" max="12805" width="10.6640625" style="168" customWidth="1"/>
    <col min="12806" max="12806" width="5.33203125" style="168" customWidth="1"/>
    <col min="12807" max="12807" width="8.6640625" style="168" customWidth="1"/>
    <col min="12808" max="12809" width="0" style="168" hidden="1" customWidth="1"/>
    <col min="12810" max="12810" width="9.6640625" style="168" customWidth="1"/>
    <col min="12811" max="12814" width="0" style="168" hidden="1" customWidth="1"/>
    <col min="12815" max="12815" width="3.5546875" style="168" customWidth="1"/>
    <col min="12816" max="12822" width="0" style="168" hidden="1" customWidth="1"/>
    <col min="12823" max="12823" width="9.109375" style="168"/>
    <col min="12824" max="12825" width="5.6640625" style="168" customWidth="1"/>
    <col min="12826" max="12826" width="7.5546875" style="168" customWidth="1"/>
    <col min="12827" max="12827" width="24.88671875" style="168" customWidth="1"/>
    <col min="12828" max="12828" width="4.33203125" style="168" customWidth="1"/>
    <col min="12829" max="12829" width="8.33203125" style="168" customWidth="1"/>
    <col min="12830" max="12830" width="8.6640625" style="168" customWidth="1"/>
    <col min="12831" max="13056" width="9.109375" style="168"/>
    <col min="13057" max="13057" width="6.6640625" style="168" customWidth="1"/>
    <col min="13058" max="13058" width="3.6640625" style="168" customWidth="1"/>
    <col min="13059" max="13059" width="13" style="168" customWidth="1"/>
    <col min="13060" max="13060" width="35.6640625" style="168" customWidth="1"/>
    <col min="13061" max="13061" width="10.6640625" style="168" customWidth="1"/>
    <col min="13062" max="13062" width="5.33203125" style="168" customWidth="1"/>
    <col min="13063" max="13063" width="8.6640625" style="168" customWidth="1"/>
    <col min="13064" max="13065" width="0" style="168" hidden="1" customWidth="1"/>
    <col min="13066" max="13066" width="9.6640625" style="168" customWidth="1"/>
    <col min="13067" max="13070" width="0" style="168" hidden="1" customWidth="1"/>
    <col min="13071" max="13071" width="3.5546875" style="168" customWidth="1"/>
    <col min="13072" max="13078" width="0" style="168" hidden="1" customWidth="1"/>
    <col min="13079" max="13079" width="9.109375" style="168"/>
    <col min="13080" max="13081" width="5.6640625" style="168" customWidth="1"/>
    <col min="13082" max="13082" width="7.5546875" style="168" customWidth="1"/>
    <col min="13083" max="13083" width="24.88671875" style="168" customWidth="1"/>
    <col min="13084" max="13084" width="4.33203125" style="168" customWidth="1"/>
    <col min="13085" max="13085" width="8.33203125" style="168" customWidth="1"/>
    <col min="13086" max="13086" width="8.6640625" style="168" customWidth="1"/>
    <col min="13087" max="13312" width="9.109375" style="168"/>
    <col min="13313" max="13313" width="6.6640625" style="168" customWidth="1"/>
    <col min="13314" max="13314" width="3.6640625" style="168" customWidth="1"/>
    <col min="13315" max="13315" width="13" style="168" customWidth="1"/>
    <col min="13316" max="13316" width="35.6640625" style="168" customWidth="1"/>
    <col min="13317" max="13317" width="10.6640625" style="168" customWidth="1"/>
    <col min="13318" max="13318" width="5.33203125" style="168" customWidth="1"/>
    <col min="13319" max="13319" width="8.6640625" style="168" customWidth="1"/>
    <col min="13320" max="13321" width="0" style="168" hidden="1" customWidth="1"/>
    <col min="13322" max="13322" width="9.6640625" style="168" customWidth="1"/>
    <col min="13323" max="13326" width="0" style="168" hidden="1" customWidth="1"/>
    <col min="13327" max="13327" width="3.5546875" style="168" customWidth="1"/>
    <col min="13328" max="13334" width="0" style="168" hidden="1" customWidth="1"/>
    <col min="13335" max="13335" width="9.109375" style="168"/>
    <col min="13336" max="13337" width="5.6640625" style="168" customWidth="1"/>
    <col min="13338" max="13338" width="7.5546875" style="168" customWidth="1"/>
    <col min="13339" max="13339" width="24.88671875" style="168" customWidth="1"/>
    <col min="13340" max="13340" width="4.33203125" style="168" customWidth="1"/>
    <col min="13341" max="13341" width="8.33203125" style="168" customWidth="1"/>
    <col min="13342" max="13342" width="8.6640625" style="168" customWidth="1"/>
    <col min="13343" max="13568" width="9.109375" style="168"/>
    <col min="13569" max="13569" width="6.6640625" style="168" customWidth="1"/>
    <col min="13570" max="13570" width="3.6640625" style="168" customWidth="1"/>
    <col min="13571" max="13571" width="13" style="168" customWidth="1"/>
    <col min="13572" max="13572" width="35.6640625" style="168" customWidth="1"/>
    <col min="13573" max="13573" width="10.6640625" style="168" customWidth="1"/>
    <col min="13574" max="13574" width="5.33203125" style="168" customWidth="1"/>
    <col min="13575" max="13575" width="8.6640625" style="168" customWidth="1"/>
    <col min="13576" max="13577" width="0" style="168" hidden="1" customWidth="1"/>
    <col min="13578" max="13578" width="9.6640625" style="168" customWidth="1"/>
    <col min="13579" max="13582" width="0" style="168" hidden="1" customWidth="1"/>
    <col min="13583" max="13583" width="3.5546875" style="168" customWidth="1"/>
    <col min="13584" max="13590" width="0" style="168" hidden="1" customWidth="1"/>
    <col min="13591" max="13591" width="9.109375" style="168"/>
    <col min="13592" max="13593" width="5.6640625" style="168" customWidth="1"/>
    <col min="13594" max="13594" width="7.5546875" style="168" customWidth="1"/>
    <col min="13595" max="13595" width="24.88671875" style="168" customWidth="1"/>
    <col min="13596" max="13596" width="4.33203125" style="168" customWidth="1"/>
    <col min="13597" max="13597" width="8.33203125" style="168" customWidth="1"/>
    <col min="13598" max="13598" width="8.6640625" style="168" customWidth="1"/>
    <col min="13599" max="13824" width="9.109375" style="168"/>
    <col min="13825" max="13825" width="6.6640625" style="168" customWidth="1"/>
    <col min="13826" max="13826" width="3.6640625" style="168" customWidth="1"/>
    <col min="13827" max="13827" width="13" style="168" customWidth="1"/>
    <col min="13828" max="13828" width="35.6640625" style="168" customWidth="1"/>
    <col min="13829" max="13829" width="10.6640625" style="168" customWidth="1"/>
    <col min="13830" max="13830" width="5.33203125" style="168" customWidth="1"/>
    <col min="13831" max="13831" width="8.6640625" style="168" customWidth="1"/>
    <col min="13832" max="13833" width="0" style="168" hidden="1" customWidth="1"/>
    <col min="13834" max="13834" width="9.6640625" style="168" customWidth="1"/>
    <col min="13835" max="13838" width="0" style="168" hidden="1" customWidth="1"/>
    <col min="13839" max="13839" width="3.5546875" style="168" customWidth="1"/>
    <col min="13840" max="13846" width="0" style="168" hidden="1" customWidth="1"/>
    <col min="13847" max="13847" width="9.109375" style="168"/>
    <col min="13848" max="13849" width="5.6640625" style="168" customWidth="1"/>
    <col min="13850" max="13850" width="7.5546875" style="168" customWidth="1"/>
    <col min="13851" max="13851" width="24.88671875" style="168" customWidth="1"/>
    <col min="13852" max="13852" width="4.33203125" style="168" customWidth="1"/>
    <col min="13853" max="13853" width="8.33203125" style="168" customWidth="1"/>
    <col min="13854" max="13854" width="8.6640625" style="168" customWidth="1"/>
    <col min="13855" max="14080" width="9.109375" style="168"/>
    <col min="14081" max="14081" width="6.6640625" style="168" customWidth="1"/>
    <col min="14082" max="14082" width="3.6640625" style="168" customWidth="1"/>
    <col min="14083" max="14083" width="13" style="168" customWidth="1"/>
    <col min="14084" max="14084" width="35.6640625" style="168" customWidth="1"/>
    <col min="14085" max="14085" width="10.6640625" style="168" customWidth="1"/>
    <col min="14086" max="14086" width="5.33203125" style="168" customWidth="1"/>
    <col min="14087" max="14087" width="8.6640625" style="168" customWidth="1"/>
    <col min="14088" max="14089" width="0" style="168" hidden="1" customWidth="1"/>
    <col min="14090" max="14090" width="9.6640625" style="168" customWidth="1"/>
    <col min="14091" max="14094" width="0" style="168" hidden="1" customWidth="1"/>
    <col min="14095" max="14095" width="3.5546875" style="168" customWidth="1"/>
    <col min="14096" max="14102" width="0" style="168" hidden="1" customWidth="1"/>
    <col min="14103" max="14103" width="9.109375" style="168"/>
    <col min="14104" max="14105" width="5.6640625" style="168" customWidth="1"/>
    <col min="14106" max="14106" width="7.5546875" style="168" customWidth="1"/>
    <col min="14107" max="14107" width="24.88671875" style="168" customWidth="1"/>
    <col min="14108" max="14108" width="4.33203125" style="168" customWidth="1"/>
    <col min="14109" max="14109" width="8.33203125" style="168" customWidth="1"/>
    <col min="14110" max="14110" width="8.6640625" style="168" customWidth="1"/>
    <col min="14111" max="14336" width="9.109375" style="168"/>
    <col min="14337" max="14337" width="6.6640625" style="168" customWidth="1"/>
    <col min="14338" max="14338" width="3.6640625" style="168" customWidth="1"/>
    <col min="14339" max="14339" width="13" style="168" customWidth="1"/>
    <col min="14340" max="14340" width="35.6640625" style="168" customWidth="1"/>
    <col min="14341" max="14341" width="10.6640625" style="168" customWidth="1"/>
    <col min="14342" max="14342" width="5.33203125" style="168" customWidth="1"/>
    <col min="14343" max="14343" width="8.6640625" style="168" customWidth="1"/>
    <col min="14344" max="14345" width="0" style="168" hidden="1" customWidth="1"/>
    <col min="14346" max="14346" width="9.6640625" style="168" customWidth="1"/>
    <col min="14347" max="14350" width="0" style="168" hidden="1" customWidth="1"/>
    <col min="14351" max="14351" width="3.5546875" style="168" customWidth="1"/>
    <col min="14352" max="14358" width="0" style="168" hidden="1" customWidth="1"/>
    <col min="14359" max="14359" width="9.109375" style="168"/>
    <col min="14360" max="14361" width="5.6640625" style="168" customWidth="1"/>
    <col min="14362" max="14362" width="7.5546875" style="168" customWidth="1"/>
    <col min="14363" max="14363" width="24.88671875" style="168" customWidth="1"/>
    <col min="14364" max="14364" width="4.33203125" style="168" customWidth="1"/>
    <col min="14365" max="14365" width="8.33203125" style="168" customWidth="1"/>
    <col min="14366" max="14366" width="8.6640625" style="168" customWidth="1"/>
    <col min="14367" max="14592" width="9.109375" style="168"/>
    <col min="14593" max="14593" width="6.6640625" style="168" customWidth="1"/>
    <col min="14594" max="14594" width="3.6640625" style="168" customWidth="1"/>
    <col min="14595" max="14595" width="13" style="168" customWidth="1"/>
    <col min="14596" max="14596" width="35.6640625" style="168" customWidth="1"/>
    <col min="14597" max="14597" width="10.6640625" style="168" customWidth="1"/>
    <col min="14598" max="14598" width="5.33203125" style="168" customWidth="1"/>
    <col min="14599" max="14599" width="8.6640625" style="168" customWidth="1"/>
    <col min="14600" max="14601" width="0" style="168" hidden="1" customWidth="1"/>
    <col min="14602" max="14602" width="9.6640625" style="168" customWidth="1"/>
    <col min="14603" max="14606" width="0" style="168" hidden="1" customWidth="1"/>
    <col min="14607" max="14607" width="3.5546875" style="168" customWidth="1"/>
    <col min="14608" max="14614" width="0" style="168" hidden="1" customWidth="1"/>
    <col min="14615" max="14615" width="9.109375" style="168"/>
    <col min="14616" max="14617" width="5.6640625" style="168" customWidth="1"/>
    <col min="14618" max="14618" width="7.5546875" style="168" customWidth="1"/>
    <col min="14619" max="14619" width="24.88671875" style="168" customWidth="1"/>
    <col min="14620" max="14620" width="4.33203125" style="168" customWidth="1"/>
    <col min="14621" max="14621" width="8.33203125" style="168" customWidth="1"/>
    <col min="14622" max="14622" width="8.6640625" style="168" customWidth="1"/>
    <col min="14623" max="14848" width="9.109375" style="168"/>
    <col min="14849" max="14849" width="6.6640625" style="168" customWidth="1"/>
    <col min="14850" max="14850" width="3.6640625" style="168" customWidth="1"/>
    <col min="14851" max="14851" width="13" style="168" customWidth="1"/>
    <col min="14852" max="14852" width="35.6640625" style="168" customWidth="1"/>
    <col min="14853" max="14853" width="10.6640625" style="168" customWidth="1"/>
    <col min="14854" max="14854" width="5.33203125" style="168" customWidth="1"/>
    <col min="14855" max="14855" width="8.6640625" style="168" customWidth="1"/>
    <col min="14856" max="14857" width="0" style="168" hidden="1" customWidth="1"/>
    <col min="14858" max="14858" width="9.6640625" style="168" customWidth="1"/>
    <col min="14859" max="14862" width="0" style="168" hidden="1" customWidth="1"/>
    <col min="14863" max="14863" width="3.5546875" style="168" customWidth="1"/>
    <col min="14864" max="14870" width="0" style="168" hidden="1" customWidth="1"/>
    <col min="14871" max="14871" width="9.109375" style="168"/>
    <col min="14872" max="14873" width="5.6640625" style="168" customWidth="1"/>
    <col min="14874" max="14874" width="7.5546875" style="168" customWidth="1"/>
    <col min="14875" max="14875" width="24.88671875" style="168" customWidth="1"/>
    <col min="14876" max="14876" width="4.33203125" style="168" customWidth="1"/>
    <col min="14877" max="14877" width="8.33203125" style="168" customWidth="1"/>
    <col min="14878" max="14878" width="8.6640625" style="168" customWidth="1"/>
    <col min="14879" max="15104" width="9.109375" style="168"/>
    <col min="15105" max="15105" width="6.6640625" style="168" customWidth="1"/>
    <col min="15106" max="15106" width="3.6640625" style="168" customWidth="1"/>
    <col min="15107" max="15107" width="13" style="168" customWidth="1"/>
    <col min="15108" max="15108" width="35.6640625" style="168" customWidth="1"/>
    <col min="15109" max="15109" width="10.6640625" style="168" customWidth="1"/>
    <col min="15110" max="15110" width="5.33203125" style="168" customWidth="1"/>
    <col min="15111" max="15111" width="8.6640625" style="168" customWidth="1"/>
    <col min="15112" max="15113" width="0" style="168" hidden="1" customWidth="1"/>
    <col min="15114" max="15114" width="9.6640625" style="168" customWidth="1"/>
    <col min="15115" max="15118" width="0" style="168" hidden="1" customWidth="1"/>
    <col min="15119" max="15119" width="3.5546875" style="168" customWidth="1"/>
    <col min="15120" max="15126" width="0" style="168" hidden="1" customWidth="1"/>
    <col min="15127" max="15127" width="9.109375" style="168"/>
    <col min="15128" max="15129" width="5.6640625" style="168" customWidth="1"/>
    <col min="15130" max="15130" width="7.5546875" style="168" customWidth="1"/>
    <col min="15131" max="15131" width="24.88671875" style="168" customWidth="1"/>
    <col min="15132" max="15132" width="4.33203125" style="168" customWidth="1"/>
    <col min="15133" max="15133" width="8.33203125" style="168" customWidth="1"/>
    <col min="15134" max="15134" width="8.6640625" style="168" customWidth="1"/>
    <col min="15135" max="15360" width="9.109375" style="168"/>
    <col min="15361" max="15361" width="6.6640625" style="168" customWidth="1"/>
    <col min="15362" max="15362" width="3.6640625" style="168" customWidth="1"/>
    <col min="15363" max="15363" width="13" style="168" customWidth="1"/>
    <col min="15364" max="15364" width="35.6640625" style="168" customWidth="1"/>
    <col min="15365" max="15365" width="10.6640625" style="168" customWidth="1"/>
    <col min="15366" max="15366" width="5.33203125" style="168" customWidth="1"/>
    <col min="15367" max="15367" width="8.6640625" style="168" customWidth="1"/>
    <col min="15368" max="15369" width="0" style="168" hidden="1" customWidth="1"/>
    <col min="15370" max="15370" width="9.6640625" style="168" customWidth="1"/>
    <col min="15371" max="15374" width="0" style="168" hidden="1" customWidth="1"/>
    <col min="15375" max="15375" width="3.5546875" style="168" customWidth="1"/>
    <col min="15376" max="15382" width="0" style="168" hidden="1" customWidth="1"/>
    <col min="15383" max="15383" width="9.109375" style="168"/>
    <col min="15384" max="15385" width="5.6640625" style="168" customWidth="1"/>
    <col min="15386" max="15386" width="7.5546875" style="168" customWidth="1"/>
    <col min="15387" max="15387" width="24.88671875" style="168" customWidth="1"/>
    <col min="15388" max="15388" width="4.33203125" style="168" customWidth="1"/>
    <col min="15389" max="15389" width="8.33203125" style="168" customWidth="1"/>
    <col min="15390" max="15390" width="8.6640625" style="168" customWidth="1"/>
    <col min="15391" max="15616" width="9.109375" style="168"/>
    <col min="15617" max="15617" width="6.6640625" style="168" customWidth="1"/>
    <col min="15618" max="15618" width="3.6640625" style="168" customWidth="1"/>
    <col min="15619" max="15619" width="13" style="168" customWidth="1"/>
    <col min="15620" max="15620" width="35.6640625" style="168" customWidth="1"/>
    <col min="15621" max="15621" width="10.6640625" style="168" customWidth="1"/>
    <col min="15622" max="15622" width="5.33203125" style="168" customWidth="1"/>
    <col min="15623" max="15623" width="8.6640625" style="168" customWidth="1"/>
    <col min="15624" max="15625" width="0" style="168" hidden="1" customWidth="1"/>
    <col min="15626" max="15626" width="9.6640625" style="168" customWidth="1"/>
    <col min="15627" max="15630" width="0" style="168" hidden="1" customWidth="1"/>
    <col min="15631" max="15631" width="3.5546875" style="168" customWidth="1"/>
    <col min="15632" max="15638" width="0" style="168" hidden="1" customWidth="1"/>
    <col min="15639" max="15639" width="9.109375" style="168"/>
    <col min="15640" max="15641" width="5.6640625" style="168" customWidth="1"/>
    <col min="15642" max="15642" width="7.5546875" style="168" customWidth="1"/>
    <col min="15643" max="15643" width="24.88671875" style="168" customWidth="1"/>
    <col min="15644" max="15644" width="4.33203125" style="168" customWidth="1"/>
    <col min="15645" max="15645" width="8.33203125" style="168" customWidth="1"/>
    <col min="15646" max="15646" width="8.6640625" style="168" customWidth="1"/>
    <col min="15647" max="15872" width="9.109375" style="168"/>
    <col min="15873" max="15873" width="6.6640625" style="168" customWidth="1"/>
    <col min="15874" max="15874" width="3.6640625" style="168" customWidth="1"/>
    <col min="15875" max="15875" width="13" style="168" customWidth="1"/>
    <col min="15876" max="15876" width="35.6640625" style="168" customWidth="1"/>
    <col min="15877" max="15877" width="10.6640625" style="168" customWidth="1"/>
    <col min="15878" max="15878" width="5.33203125" style="168" customWidth="1"/>
    <col min="15879" max="15879" width="8.6640625" style="168" customWidth="1"/>
    <col min="15880" max="15881" width="0" style="168" hidden="1" customWidth="1"/>
    <col min="15882" max="15882" width="9.6640625" style="168" customWidth="1"/>
    <col min="15883" max="15886" width="0" style="168" hidden="1" customWidth="1"/>
    <col min="15887" max="15887" width="3.5546875" style="168" customWidth="1"/>
    <col min="15888" max="15894" width="0" style="168" hidden="1" customWidth="1"/>
    <col min="15895" max="15895" width="9.109375" style="168"/>
    <col min="15896" max="15897" width="5.6640625" style="168" customWidth="1"/>
    <col min="15898" max="15898" width="7.5546875" style="168" customWidth="1"/>
    <col min="15899" max="15899" width="24.88671875" style="168" customWidth="1"/>
    <col min="15900" max="15900" width="4.33203125" style="168" customWidth="1"/>
    <col min="15901" max="15901" width="8.33203125" style="168" customWidth="1"/>
    <col min="15902" max="15902" width="8.6640625" style="168" customWidth="1"/>
    <col min="15903" max="16128" width="9.109375" style="168"/>
    <col min="16129" max="16129" width="6.6640625" style="168" customWidth="1"/>
    <col min="16130" max="16130" width="3.6640625" style="168" customWidth="1"/>
    <col min="16131" max="16131" width="13" style="168" customWidth="1"/>
    <col min="16132" max="16132" width="35.6640625" style="168" customWidth="1"/>
    <col min="16133" max="16133" width="10.6640625" style="168" customWidth="1"/>
    <col min="16134" max="16134" width="5.33203125" style="168" customWidth="1"/>
    <col min="16135" max="16135" width="8.6640625" style="168" customWidth="1"/>
    <col min="16136" max="16137" width="0" style="168" hidden="1" customWidth="1"/>
    <col min="16138" max="16138" width="9.6640625" style="168" customWidth="1"/>
    <col min="16139" max="16142" width="0" style="168" hidden="1" customWidth="1"/>
    <col min="16143" max="16143" width="3.5546875" style="168" customWidth="1"/>
    <col min="16144" max="16150" width="0" style="168" hidden="1" customWidth="1"/>
    <col min="16151" max="16151" width="9.109375" style="168"/>
    <col min="16152" max="16153" width="5.6640625" style="168" customWidth="1"/>
    <col min="16154" max="16154" width="7.5546875" style="168" customWidth="1"/>
    <col min="16155" max="16155" width="24.88671875" style="168" customWidth="1"/>
    <col min="16156" max="16156" width="4.33203125" style="168" customWidth="1"/>
    <col min="16157" max="16157" width="8.33203125" style="168" customWidth="1"/>
    <col min="16158" max="16158" width="8.6640625" style="168" customWidth="1"/>
    <col min="16159" max="16384" width="9.109375" style="168"/>
  </cols>
  <sheetData>
    <row r="1" spans="1:34">
      <c r="A1" s="166" t="s">
        <v>259</v>
      </c>
      <c r="B1" s="168"/>
      <c r="C1" s="168"/>
      <c r="D1" s="168"/>
      <c r="E1" s="166" t="s">
        <v>260</v>
      </c>
      <c r="F1" s="168"/>
      <c r="G1" s="167"/>
      <c r="H1" s="168"/>
      <c r="I1" s="168"/>
      <c r="J1" s="167"/>
      <c r="K1" s="252"/>
      <c r="L1" s="168"/>
      <c r="M1" s="168"/>
      <c r="N1" s="168"/>
      <c r="O1" s="168"/>
      <c r="P1" s="168"/>
      <c r="Q1" s="253"/>
      <c r="R1" s="253"/>
      <c r="S1" s="253"/>
      <c r="T1" s="168"/>
      <c r="U1" s="168"/>
      <c r="V1" s="168"/>
      <c r="W1" s="168"/>
      <c r="X1" s="168"/>
      <c r="Y1" s="168"/>
      <c r="Z1" s="249" t="s">
        <v>261</v>
      </c>
      <c r="AA1" s="257" t="s">
        <v>262</v>
      </c>
      <c r="AB1" s="249" t="s">
        <v>263</v>
      </c>
      <c r="AC1" s="249" t="s">
        <v>264</v>
      </c>
      <c r="AD1" s="249" t="s">
        <v>265</v>
      </c>
      <c r="AE1" s="168"/>
      <c r="AF1" s="168"/>
      <c r="AG1" s="168"/>
      <c r="AH1" s="168"/>
    </row>
    <row r="2" spans="1:34">
      <c r="A2" s="166" t="s">
        <v>266</v>
      </c>
      <c r="B2" s="168"/>
      <c r="C2" s="168"/>
      <c r="D2" s="168"/>
      <c r="E2" s="166" t="s">
        <v>75</v>
      </c>
      <c r="F2" s="168"/>
      <c r="G2" s="167"/>
      <c r="H2" s="258"/>
      <c r="I2" s="168"/>
      <c r="J2" s="167"/>
      <c r="K2" s="252"/>
      <c r="L2" s="168"/>
      <c r="M2" s="168"/>
      <c r="N2" s="168"/>
      <c r="O2" s="168"/>
      <c r="P2" s="168"/>
      <c r="Q2" s="253"/>
      <c r="R2" s="253"/>
      <c r="S2" s="253"/>
      <c r="T2" s="168"/>
      <c r="U2" s="168"/>
      <c r="V2" s="168"/>
      <c r="W2" s="168"/>
      <c r="X2" s="168"/>
      <c r="Y2" s="168"/>
      <c r="Z2" s="249" t="s">
        <v>267</v>
      </c>
      <c r="AA2" s="250" t="s">
        <v>284</v>
      </c>
      <c r="AB2" s="250" t="s">
        <v>30</v>
      </c>
      <c r="AC2" s="250"/>
      <c r="AD2" s="251"/>
      <c r="AE2" s="168"/>
      <c r="AF2" s="168"/>
      <c r="AG2" s="168"/>
      <c r="AH2" s="168"/>
    </row>
    <row r="3" spans="1:34">
      <c r="A3" s="166" t="s">
        <v>184</v>
      </c>
      <c r="B3" s="168"/>
      <c r="C3" s="168"/>
      <c r="D3" s="168"/>
      <c r="E3" s="166"/>
      <c r="F3" s="168"/>
      <c r="G3" s="167"/>
      <c r="H3" s="168"/>
      <c r="I3" s="168"/>
      <c r="J3" s="167"/>
      <c r="K3" s="252"/>
      <c r="L3" s="168"/>
      <c r="M3" s="168"/>
      <c r="N3" s="168"/>
      <c r="O3" s="168"/>
      <c r="P3" s="168"/>
      <c r="Q3" s="253"/>
      <c r="R3" s="253"/>
      <c r="S3" s="253"/>
      <c r="T3" s="168"/>
      <c r="U3" s="168"/>
      <c r="V3" s="168"/>
      <c r="W3" s="168"/>
      <c r="X3" s="168"/>
      <c r="Y3" s="168"/>
      <c r="Z3" s="249" t="s">
        <v>269</v>
      </c>
      <c r="AA3" s="250" t="s">
        <v>285</v>
      </c>
      <c r="AB3" s="250" t="s">
        <v>30</v>
      </c>
      <c r="AC3" s="250" t="s">
        <v>271</v>
      </c>
      <c r="AD3" s="251" t="s">
        <v>272</v>
      </c>
      <c r="AE3" s="168"/>
      <c r="AF3" s="168"/>
      <c r="AG3" s="168"/>
      <c r="AH3" s="168"/>
    </row>
    <row r="4" spans="1:3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253"/>
      <c r="R4" s="253"/>
      <c r="S4" s="253"/>
      <c r="T4" s="168"/>
      <c r="U4" s="168"/>
      <c r="V4" s="168"/>
      <c r="W4" s="168"/>
      <c r="X4" s="168"/>
      <c r="Y4" s="168"/>
      <c r="Z4" s="249" t="s">
        <v>273</v>
      </c>
      <c r="AA4" s="250" t="s">
        <v>286</v>
      </c>
      <c r="AB4" s="250" t="s">
        <v>30</v>
      </c>
      <c r="AC4" s="250"/>
      <c r="AD4" s="251"/>
      <c r="AE4" s="168"/>
      <c r="AF4" s="168"/>
      <c r="AG4" s="168"/>
      <c r="AH4" s="168"/>
    </row>
    <row r="5" spans="1:34">
      <c r="A5" s="166" t="s">
        <v>408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253"/>
      <c r="R5" s="253"/>
      <c r="S5" s="253"/>
      <c r="T5" s="168"/>
      <c r="U5" s="168"/>
      <c r="V5" s="168"/>
      <c r="W5" s="168"/>
      <c r="X5" s="168"/>
      <c r="Y5" s="168"/>
      <c r="Z5" s="249" t="s">
        <v>276</v>
      </c>
      <c r="AA5" s="250" t="s">
        <v>285</v>
      </c>
      <c r="AB5" s="250" t="s">
        <v>30</v>
      </c>
      <c r="AC5" s="250" t="s">
        <v>271</v>
      </c>
      <c r="AD5" s="251" t="s">
        <v>272</v>
      </c>
      <c r="AE5" s="168"/>
      <c r="AF5" s="168"/>
      <c r="AG5" s="168"/>
      <c r="AH5" s="168"/>
    </row>
    <row r="6" spans="1:34">
      <c r="A6" s="166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253"/>
      <c r="R6" s="253"/>
      <c r="S6" s="253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</row>
    <row r="7" spans="1:34">
      <c r="A7" s="166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253"/>
      <c r="R7" s="253"/>
      <c r="S7" s="253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</row>
    <row r="8" spans="1:34" ht="14.4" thickBot="1">
      <c r="A8" s="168" t="s">
        <v>277</v>
      </c>
      <c r="B8" s="259"/>
      <c r="C8" s="258"/>
      <c r="D8" s="174" t="s">
        <v>472</v>
      </c>
      <c r="E8" s="253"/>
      <c r="F8" s="168"/>
      <c r="G8" s="167"/>
      <c r="H8" s="167"/>
      <c r="I8" s="167"/>
      <c r="J8" s="167"/>
      <c r="K8" s="252"/>
      <c r="L8" s="252"/>
      <c r="M8" s="253"/>
      <c r="N8" s="253"/>
      <c r="O8" s="168"/>
      <c r="P8" s="168"/>
      <c r="Q8" s="253"/>
      <c r="R8" s="253"/>
      <c r="S8" s="253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</row>
    <row r="9" spans="1:34" ht="10.8" thickTop="1">
      <c r="A9" s="254" t="s">
        <v>287</v>
      </c>
      <c r="B9" s="254" t="s">
        <v>79</v>
      </c>
      <c r="C9" s="254" t="s">
        <v>90</v>
      </c>
      <c r="D9" s="254" t="s">
        <v>288</v>
      </c>
      <c r="E9" s="254" t="s">
        <v>289</v>
      </c>
      <c r="F9" s="254" t="s">
        <v>290</v>
      </c>
      <c r="G9" s="254" t="s">
        <v>291</v>
      </c>
      <c r="H9" s="254" t="s">
        <v>187</v>
      </c>
      <c r="I9" s="254" t="s">
        <v>188</v>
      </c>
      <c r="J9" s="254" t="s">
        <v>189</v>
      </c>
      <c r="K9" s="260" t="s">
        <v>278</v>
      </c>
      <c r="L9" s="261"/>
      <c r="M9" s="262" t="s">
        <v>279</v>
      </c>
      <c r="N9" s="261"/>
      <c r="O9" s="254" t="s">
        <v>63</v>
      </c>
      <c r="P9" s="263" t="s">
        <v>292</v>
      </c>
      <c r="Q9" s="176" t="s">
        <v>289</v>
      </c>
      <c r="R9" s="176" t="s">
        <v>289</v>
      </c>
      <c r="S9" s="264" t="s">
        <v>289</v>
      </c>
      <c r="T9" s="265" t="s">
        <v>293</v>
      </c>
      <c r="U9" s="265" t="s">
        <v>294</v>
      </c>
      <c r="V9" s="265" t="s">
        <v>295</v>
      </c>
      <c r="W9" s="179" t="s">
        <v>280</v>
      </c>
      <c r="X9" s="179" t="s">
        <v>296</v>
      </c>
      <c r="Y9" s="179" t="s">
        <v>297</v>
      </c>
      <c r="Z9" s="266" t="s">
        <v>298</v>
      </c>
      <c r="AA9" s="266" t="s">
        <v>299</v>
      </c>
      <c r="AB9" s="168" t="s">
        <v>295</v>
      </c>
      <c r="AC9" s="168"/>
      <c r="AD9" s="168"/>
      <c r="AE9" s="168"/>
      <c r="AF9" s="168"/>
      <c r="AG9" s="168"/>
      <c r="AH9" s="168"/>
    </row>
    <row r="10" spans="1:34" ht="10.8" thickBot="1">
      <c r="A10" s="256" t="s">
        <v>300</v>
      </c>
      <c r="B10" s="256" t="s">
        <v>301</v>
      </c>
      <c r="C10" s="267"/>
      <c r="D10" s="256" t="s">
        <v>302</v>
      </c>
      <c r="E10" s="256" t="s">
        <v>198</v>
      </c>
      <c r="F10" s="256" t="s">
        <v>303</v>
      </c>
      <c r="G10" s="256" t="s">
        <v>304</v>
      </c>
      <c r="H10" s="256" t="s">
        <v>305</v>
      </c>
      <c r="I10" s="256" t="s">
        <v>191</v>
      </c>
      <c r="J10" s="256"/>
      <c r="K10" s="256" t="s">
        <v>291</v>
      </c>
      <c r="L10" s="256" t="s">
        <v>189</v>
      </c>
      <c r="M10" s="268" t="s">
        <v>291</v>
      </c>
      <c r="N10" s="256" t="s">
        <v>189</v>
      </c>
      <c r="O10" s="256" t="s">
        <v>41</v>
      </c>
      <c r="P10" s="269"/>
      <c r="Q10" s="178" t="s">
        <v>306</v>
      </c>
      <c r="R10" s="178" t="s">
        <v>307</v>
      </c>
      <c r="S10" s="270" t="s">
        <v>308</v>
      </c>
      <c r="T10" s="265" t="s">
        <v>309</v>
      </c>
      <c r="U10" s="265" t="s">
        <v>310</v>
      </c>
      <c r="V10" s="265" t="s">
        <v>311</v>
      </c>
      <c r="W10" s="179"/>
      <c r="X10" s="168"/>
      <c r="Y10" s="168"/>
      <c r="Z10" s="266" t="s">
        <v>312</v>
      </c>
      <c r="AA10" s="266" t="s">
        <v>300</v>
      </c>
      <c r="AB10" s="168" t="s">
        <v>313</v>
      </c>
      <c r="AC10" s="168"/>
      <c r="AD10" s="168"/>
      <c r="AE10" s="168"/>
      <c r="AF10" s="168"/>
      <c r="AG10" s="168"/>
      <c r="AH10" s="168"/>
    </row>
    <row r="11" spans="1:34" ht="10.8" thickTop="1"/>
    <row r="12" spans="1:34">
      <c r="B12" s="281" t="s">
        <v>314</v>
      </c>
    </row>
    <row r="13" spans="1:34">
      <c r="B13" s="273" t="s">
        <v>281</v>
      </c>
    </row>
    <row r="14" spans="1:34" ht="20.399999999999999">
      <c r="A14" s="271">
        <v>1</v>
      </c>
      <c r="B14" s="272" t="s">
        <v>315</v>
      </c>
      <c r="C14" s="273" t="s">
        <v>316</v>
      </c>
      <c r="D14" s="274" t="s">
        <v>317</v>
      </c>
      <c r="E14" s="275">
        <v>20</v>
      </c>
      <c r="F14" s="276" t="s">
        <v>104</v>
      </c>
      <c r="G14" s="277">
        <v>0</v>
      </c>
      <c r="H14" s="277">
        <f>ROUND(E14*G14, 2)</f>
        <v>0</v>
      </c>
      <c r="J14" s="277">
        <f>ROUND(E14*G14, 2)</f>
        <v>0</v>
      </c>
      <c r="O14" s="276">
        <v>20</v>
      </c>
      <c r="P14" s="276" t="s">
        <v>318</v>
      </c>
      <c r="V14" s="279" t="s">
        <v>120</v>
      </c>
      <c r="W14" s="280">
        <v>2.96</v>
      </c>
      <c r="Z14" s="276" t="s">
        <v>319</v>
      </c>
      <c r="AB14" s="276">
        <v>1</v>
      </c>
    </row>
    <row r="15" spans="1:34">
      <c r="A15" s="271">
        <v>2</v>
      </c>
      <c r="B15" s="272" t="s">
        <v>121</v>
      </c>
      <c r="C15" s="273" t="s">
        <v>409</v>
      </c>
      <c r="D15" s="274" t="s">
        <v>410</v>
      </c>
      <c r="E15" s="275">
        <v>20</v>
      </c>
      <c r="F15" s="276" t="s">
        <v>104</v>
      </c>
      <c r="G15" s="277">
        <v>0</v>
      </c>
      <c r="I15" s="277">
        <f>ROUND(E15*G15, 2)</f>
        <v>0</v>
      </c>
      <c r="J15" s="277">
        <f>ROUND(E15*G15, 2)</f>
        <v>0</v>
      </c>
      <c r="O15" s="276">
        <v>20</v>
      </c>
      <c r="P15" s="276" t="s">
        <v>318</v>
      </c>
      <c r="V15" s="279" t="s">
        <v>58</v>
      </c>
      <c r="Z15" s="276" t="s">
        <v>322</v>
      </c>
      <c r="AA15" s="276">
        <v>4864</v>
      </c>
      <c r="AB15" s="276">
        <v>2</v>
      </c>
    </row>
    <row r="16" spans="1:34">
      <c r="A16" s="271">
        <v>3</v>
      </c>
      <c r="B16" s="272" t="s">
        <v>315</v>
      </c>
      <c r="C16" s="273" t="s">
        <v>328</v>
      </c>
      <c r="D16" s="274" t="s">
        <v>329</v>
      </c>
      <c r="E16" s="275">
        <v>3</v>
      </c>
      <c r="F16" s="276" t="s">
        <v>325</v>
      </c>
      <c r="G16" s="277">
        <v>0</v>
      </c>
      <c r="H16" s="277">
        <f>ROUND(E16*G16, 2)</f>
        <v>0</v>
      </c>
      <c r="J16" s="277">
        <f>ROUND(E16*G16, 2)</f>
        <v>0</v>
      </c>
      <c r="O16" s="276">
        <v>20</v>
      </c>
      <c r="P16" s="276" t="s">
        <v>318</v>
      </c>
      <c r="V16" s="279" t="s">
        <v>120</v>
      </c>
      <c r="W16" s="280">
        <v>0.14099999999999999</v>
      </c>
      <c r="Z16" s="276" t="s">
        <v>319</v>
      </c>
      <c r="AB16" s="276">
        <v>1</v>
      </c>
    </row>
    <row r="17" spans="1:28">
      <c r="A17" s="271">
        <v>4</v>
      </c>
      <c r="B17" s="272" t="s">
        <v>315</v>
      </c>
      <c r="C17" s="273" t="s">
        <v>330</v>
      </c>
      <c r="D17" s="274" t="s">
        <v>331</v>
      </c>
      <c r="E17" s="275">
        <v>25</v>
      </c>
      <c r="F17" s="276" t="s">
        <v>325</v>
      </c>
      <c r="G17" s="277">
        <v>0</v>
      </c>
      <c r="H17" s="277">
        <f>ROUND(E17*G17, 2)</f>
        <v>0</v>
      </c>
      <c r="J17" s="277">
        <f>ROUND(E17*G17, 2)</f>
        <v>0</v>
      </c>
      <c r="O17" s="276">
        <v>20</v>
      </c>
      <c r="P17" s="276" t="s">
        <v>318</v>
      </c>
      <c r="V17" s="279" t="s">
        <v>120</v>
      </c>
      <c r="W17" s="280">
        <v>1.2250000000000001</v>
      </c>
      <c r="Z17" s="276" t="s">
        <v>319</v>
      </c>
      <c r="AB17" s="276">
        <v>1</v>
      </c>
    </row>
    <row r="18" spans="1:28">
      <c r="D18" s="287" t="s">
        <v>411</v>
      </c>
      <c r="E18" s="288"/>
      <c r="F18" s="289"/>
      <c r="G18" s="290"/>
      <c r="H18" s="290"/>
      <c r="I18" s="290"/>
      <c r="J18" s="290"/>
      <c r="K18" s="291"/>
      <c r="L18" s="291"/>
      <c r="M18" s="288"/>
      <c r="N18" s="288"/>
      <c r="O18" s="289"/>
      <c r="P18" s="289"/>
      <c r="Q18" s="288"/>
      <c r="R18" s="288"/>
      <c r="S18" s="288"/>
      <c r="T18" s="292"/>
      <c r="U18" s="292"/>
      <c r="V18" s="292" t="s">
        <v>412</v>
      </c>
      <c r="W18" s="293"/>
      <c r="X18" s="289"/>
    </row>
    <row r="19" spans="1:28">
      <c r="A19" s="271">
        <v>5</v>
      </c>
      <c r="B19" s="272" t="s">
        <v>315</v>
      </c>
      <c r="C19" s="273" t="s">
        <v>413</v>
      </c>
      <c r="D19" s="274" t="s">
        <v>414</v>
      </c>
      <c r="E19" s="275">
        <v>1</v>
      </c>
      <c r="F19" s="276" t="s">
        <v>325</v>
      </c>
      <c r="G19" s="277">
        <v>0</v>
      </c>
      <c r="H19" s="277">
        <f>ROUND(E19*G19, 2)</f>
        <v>0</v>
      </c>
      <c r="J19" s="277">
        <f t="shared" ref="J19:J46" si="0">ROUND(E19*G19, 2)</f>
        <v>0</v>
      </c>
      <c r="O19" s="276">
        <v>20</v>
      </c>
      <c r="P19" s="276" t="s">
        <v>318</v>
      </c>
      <c r="V19" s="279" t="s">
        <v>120</v>
      </c>
      <c r="W19" s="280">
        <v>0.24</v>
      </c>
      <c r="Z19" s="276" t="s">
        <v>319</v>
      </c>
      <c r="AB19" s="276">
        <v>1</v>
      </c>
    </row>
    <row r="20" spans="1:28">
      <c r="A20" s="271">
        <v>6</v>
      </c>
      <c r="B20" s="272" t="s">
        <v>121</v>
      </c>
      <c r="C20" s="273" t="s">
        <v>336</v>
      </c>
      <c r="D20" s="274" t="s">
        <v>337</v>
      </c>
      <c r="E20" s="275">
        <v>1</v>
      </c>
      <c r="F20" s="276" t="s">
        <v>325</v>
      </c>
      <c r="G20" s="277">
        <v>0</v>
      </c>
      <c r="I20" s="277">
        <f>ROUND(E20*G20, 2)</f>
        <v>0</v>
      </c>
      <c r="J20" s="277">
        <f t="shared" si="0"/>
        <v>0</v>
      </c>
      <c r="O20" s="276">
        <v>20</v>
      </c>
      <c r="P20" s="276" t="s">
        <v>318</v>
      </c>
      <c r="V20" s="279" t="s">
        <v>58</v>
      </c>
      <c r="Z20" s="276" t="s">
        <v>338</v>
      </c>
      <c r="AA20" s="276">
        <v>774401</v>
      </c>
      <c r="AB20" s="276">
        <v>2</v>
      </c>
    </row>
    <row r="21" spans="1:28">
      <c r="A21" s="271">
        <v>7</v>
      </c>
      <c r="B21" s="272" t="s">
        <v>315</v>
      </c>
      <c r="C21" s="273" t="s">
        <v>415</v>
      </c>
      <c r="D21" s="274" t="s">
        <v>416</v>
      </c>
      <c r="E21" s="275">
        <v>4</v>
      </c>
      <c r="F21" s="276" t="s">
        <v>325</v>
      </c>
      <c r="G21" s="277">
        <v>0</v>
      </c>
      <c r="H21" s="277">
        <f>ROUND(E21*G21, 2)</f>
        <v>0</v>
      </c>
      <c r="J21" s="277">
        <f t="shared" si="0"/>
        <v>0</v>
      </c>
      <c r="O21" s="276">
        <v>20</v>
      </c>
      <c r="P21" s="276" t="s">
        <v>318</v>
      </c>
      <c r="V21" s="279" t="s">
        <v>120</v>
      </c>
      <c r="W21" s="280">
        <v>0.65600000000000003</v>
      </c>
      <c r="Z21" s="276" t="s">
        <v>319</v>
      </c>
      <c r="AB21" s="276">
        <v>1</v>
      </c>
    </row>
    <row r="22" spans="1:28">
      <c r="A22" s="271">
        <v>8</v>
      </c>
      <c r="B22" s="272" t="s">
        <v>121</v>
      </c>
      <c r="C22" s="273" t="s">
        <v>417</v>
      </c>
      <c r="D22" s="274" t="s">
        <v>418</v>
      </c>
      <c r="E22" s="275">
        <v>4</v>
      </c>
      <c r="F22" s="276" t="s">
        <v>325</v>
      </c>
      <c r="G22" s="277">
        <v>0</v>
      </c>
      <c r="I22" s="277">
        <f>ROUND(E22*G22, 2)</f>
        <v>0</v>
      </c>
      <c r="J22" s="277">
        <f t="shared" si="0"/>
        <v>0</v>
      </c>
      <c r="O22" s="276">
        <v>20</v>
      </c>
      <c r="P22" s="276" t="s">
        <v>318</v>
      </c>
      <c r="V22" s="279" t="s">
        <v>58</v>
      </c>
      <c r="Z22" s="276" t="s">
        <v>343</v>
      </c>
      <c r="AA22" s="276">
        <v>286519</v>
      </c>
      <c r="AB22" s="276">
        <v>2</v>
      </c>
    </row>
    <row r="23" spans="1:28">
      <c r="A23" s="271">
        <v>9</v>
      </c>
      <c r="B23" s="272" t="s">
        <v>315</v>
      </c>
      <c r="C23" s="273" t="s">
        <v>419</v>
      </c>
      <c r="D23" s="274" t="s">
        <v>420</v>
      </c>
      <c r="E23" s="275">
        <v>3</v>
      </c>
      <c r="F23" s="276" t="s">
        <v>325</v>
      </c>
      <c r="G23" s="277">
        <v>0</v>
      </c>
      <c r="H23" s="277">
        <f>ROUND(E23*G23, 2)</f>
        <v>0</v>
      </c>
      <c r="J23" s="277">
        <f t="shared" si="0"/>
        <v>0</v>
      </c>
      <c r="O23" s="276">
        <v>20</v>
      </c>
      <c r="P23" s="276" t="s">
        <v>318</v>
      </c>
      <c r="V23" s="279" t="s">
        <v>120</v>
      </c>
      <c r="W23" s="280">
        <v>1.7490000000000001</v>
      </c>
      <c r="Z23" s="276" t="s">
        <v>319</v>
      </c>
      <c r="AB23" s="276">
        <v>1</v>
      </c>
    </row>
    <row r="24" spans="1:28">
      <c r="A24" s="271">
        <v>10</v>
      </c>
      <c r="B24" s="272" t="s">
        <v>121</v>
      </c>
      <c r="C24" s="273" t="s">
        <v>421</v>
      </c>
      <c r="D24" s="274" t="s">
        <v>422</v>
      </c>
      <c r="E24" s="275">
        <v>3</v>
      </c>
      <c r="F24" s="276" t="s">
        <v>325</v>
      </c>
      <c r="G24" s="277">
        <v>0</v>
      </c>
      <c r="I24" s="277">
        <f>ROUND(E24*G24, 2)</f>
        <v>0</v>
      </c>
      <c r="J24" s="277">
        <f t="shared" si="0"/>
        <v>0</v>
      </c>
      <c r="O24" s="276">
        <v>20</v>
      </c>
      <c r="P24" s="276" t="s">
        <v>318</v>
      </c>
      <c r="V24" s="279" t="s">
        <v>58</v>
      </c>
      <c r="Z24" s="276" t="s">
        <v>343</v>
      </c>
      <c r="AA24" s="276">
        <v>15957</v>
      </c>
      <c r="AB24" s="276">
        <v>2</v>
      </c>
    </row>
    <row r="25" spans="1:28" ht="20.399999999999999">
      <c r="A25" s="271">
        <v>11</v>
      </c>
      <c r="B25" s="272" t="s">
        <v>315</v>
      </c>
      <c r="C25" s="273" t="s">
        <v>423</v>
      </c>
      <c r="D25" s="274" t="s">
        <v>424</v>
      </c>
      <c r="E25" s="275">
        <v>8</v>
      </c>
      <c r="F25" s="276" t="s">
        <v>325</v>
      </c>
      <c r="G25" s="277">
        <v>0</v>
      </c>
      <c r="H25" s="277">
        <f>ROUND(E25*G25, 2)</f>
        <v>0</v>
      </c>
      <c r="J25" s="277">
        <f t="shared" si="0"/>
        <v>0</v>
      </c>
      <c r="O25" s="276">
        <v>20</v>
      </c>
      <c r="P25" s="276" t="s">
        <v>318</v>
      </c>
      <c r="V25" s="279" t="s">
        <v>120</v>
      </c>
      <c r="W25" s="280">
        <v>6.3280000000000003</v>
      </c>
      <c r="Z25" s="276" t="s">
        <v>319</v>
      </c>
      <c r="AB25" s="276">
        <v>1</v>
      </c>
    </row>
    <row r="26" spans="1:28">
      <c r="A26" s="271">
        <v>12</v>
      </c>
      <c r="B26" s="272" t="s">
        <v>121</v>
      </c>
      <c r="C26" s="273" t="s">
        <v>425</v>
      </c>
      <c r="D26" s="274" t="s">
        <v>426</v>
      </c>
      <c r="E26" s="275">
        <v>8</v>
      </c>
      <c r="F26" s="276" t="s">
        <v>325</v>
      </c>
      <c r="G26" s="277">
        <v>0</v>
      </c>
      <c r="I26" s="277">
        <f>ROUND(E26*G26, 2)</f>
        <v>0</v>
      </c>
      <c r="J26" s="277">
        <f t="shared" si="0"/>
        <v>0</v>
      </c>
      <c r="O26" s="276">
        <v>20</v>
      </c>
      <c r="P26" s="276" t="s">
        <v>318</v>
      </c>
      <c r="V26" s="279" t="s">
        <v>58</v>
      </c>
      <c r="Z26" s="276" t="s">
        <v>427</v>
      </c>
      <c r="AA26" s="276" t="s">
        <v>318</v>
      </c>
      <c r="AB26" s="276">
        <v>8</v>
      </c>
    </row>
    <row r="27" spans="1:28">
      <c r="A27" s="271">
        <v>13</v>
      </c>
      <c r="B27" s="272" t="s">
        <v>315</v>
      </c>
      <c r="C27" s="273" t="s">
        <v>428</v>
      </c>
      <c r="D27" s="274" t="s">
        <v>429</v>
      </c>
      <c r="E27" s="275">
        <v>8</v>
      </c>
      <c r="F27" s="276" t="s">
        <v>325</v>
      </c>
      <c r="G27" s="277">
        <v>0</v>
      </c>
      <c r="H27" s="277">
        <f>ROUND(E27*G27, 2)</f>
        <v>0</v>
      </c>
      <c r="J27" s="277">
        <f t="shared" si="0"/>
        <v>0</v>
      </c>
      <c r="O27" s="276">
        <v>20</v>
      </c>
      <c r="P27" s="276" t="s">
        <v>318</v>
      </c>
      <c r="V27" s="279" t="s">
        <v>120</v>
      </c>
      <c r="W27" s="280">
        <v>36.247999999999998</v>
      </c>
      <c r="Z27" s="276" t="s">
        <v>319</v>
      </c>
      <c r="AB27" s="276">
        <v>1</v>
      </c>
    </row>
    <row r="28" spans="1:28" ht="20.399999999999999">
      <c r="A28" s="271">
        <v>14</v>
      </c>
      <c r="B28" s="272" t="s">
        <v>121</v>
      </c>
      <c r="C28" s="273" t="s">
        <v>430</v>
      </c>
      <c r="D28" s="274" t="s">
        <v>431</v>
      </c>
      <c r="E28" s="275">
        <v>8</v>
      </c>
      <c r="F28" s="276" t="s">
        <v>325</v>
      </c>
      <c r="G28" s="277">
        <v>0</v>
      </c>
      <c r="I28" s="277">
        <f>ROUND(E28*G28, 2)</f>
        <v>0</v>
      </c>
      <c r="J28" s="277">
        <f t="shared" si="0"/>
        <v>0</v>
      </c>
      <c r="K28" s="278">
        <v>7.2999999999999995E-2</v>
      </c>
      <c r="L28" s="278">
        <f>E28*K28</f>
        <v>0.58399999999999996</v>
      </c>
      <c r="O28" s="276">
        <v>20</v>
      </c>
      <c r="P28" s="276" t="s">
        <v>318</v>
      </c>
      <c r="V28" s="279" t="s">
        <v>58</v>
      </c>
      <c r="Z28" s="276" t="s">
        <v>392</v>
      </c>
      <c r="AA28" s="276" t="s">
        <v>432</v>
      </c>
      <c r="AB28" s="276">
        <v>2</v>
      </c>
    </row>
    <row r="29" spans="1:28">
      <c r="A29" s="271">
        <v>15</v>
      </c>
      <c r="B29" s="272" t="s">
        <v>315</v>
      </c>
      <c r="C29" s="273" t="s">
        <v>433</v>
      </c>
      <c r="D29" s="274" t="s">
        <v>434</v>
      </c>
      <c r="E29" s="275">
        <v>8</v>
      </c>
      <c r="F29" s="276" t="s">
        <v>325</v>
      </c>
      <c r="G29" s="277">
        <v>0</v>
      </c>
      <c r="H29" s="277">
        <f>ROUND(E29*G29, 2)</f>
        <v>0</v>
      </c>
      <c r="J29" s="277">
        <f t="shared" si="0"/>
        <v>0</v>
      </c>
      <c r="O29" s="276">
        <v>20</v>
      </c>
      <c r="P29" s="276" t="s">
        <v>318</v>
      </c>
      <c r="V29" s="279" t="s">
        <v>120</v>
      </c>
      <c r="W29" s="280">
        <v>15.856</v>
      </c>
      <c r="Z29" s="276" t="s">
        <v>319</v>
      </c>
      <c r="AB29" s="276">
        <v>1</v>
      </c>
    </row>
    <row r="30" spans="1:28" ht="20.399999999999999">
      <c r="A30" s="271">
        <v>16</v>
      </c>
      <c r="B30" s="272" t="s">
        <v>121</v>
      </c>
      <c r="C30" s="273" t="s">
        <v>435</v>
      </c>
      <c r="D30" s="274" t="s">
        <v>436</v>
      </c>
      <c r="E30" s="275">
        <v>8</v>
      </c>
      <c r="F30" s="276" t="s">
        <v>325</v>
      </c>
      <c r="G30" s="277">
        <v>0</v>
      </c>
      <c r="I30" s="277">
        <f>ROUND(E30*G30, 2)</f>
        <v>0</v>
      </c>
      <c r="J30" s="277">
        <f t="shared" si="0"/>
        <v>0</v>
      </c>
      <c r="K30" s="278">
        <v>6.4999999999999997E-3</v>
      </c>
      <c r="L30" s="278">
        <f>E30*K30</f>
        <v>5.1999999999999998E-2</v>
      </c>
      <c r="O30" s="276">
        <v>20</v>
      </c>
      <c r="P30" s="276" t="s">
        <v>318</v>
      </c>
      <c r="V30" s="279" t="s">
        <v>58</v>
      </c>
      <c r="Z30" s="276" t="s">
        <v>392</v>
      </c>
      <c r="AA30" s="276" t="s">
        <v>437</v>
      </c>
      <c r="AB30" s="276">
        <v>2</v>
      </c>
    </row>
    <row r="31" spans="1:28">
      <c r="A31" s="271">
        <v>17</v>
      </c>
      <c r="B31" s="272" t="s">
        <v>315</v>
      </c>
      <c r="C31" s="273" t="s">
        <v>438</v>
      </c>
      <c r="D31" s="274" t="s">
        <v>439</v>
      </c>
      <c r="E31" s="275">
        <v>8</v>
      </c>
      <c r="F31" s="276" t="s">
        <v>325</v>
      </c>
      <c r="G31" s="277">
        <v>0</v>
      </c>
      <c r="H31" s="277">
        <f>ROUND(E31*G31, 2)</f>
        <v>0</v>
      </c>
      <c r="J31" s="277">
        <f t="shared" si="0"/>
        <v>0</v>
      </c>
      <c r="O31" s="276">
        <v>20</v>
      </c>
      <c r="P31" s="276" t="s">
        <v>318</v>
      </c>
      <c r="V31" s="279" t="s">
        <v>120</v>
      </c>
      <c r="W31" s="280">
        <v>5.2720000000000002</v>
      </c>
      <c r="Z31" s="276" t="s">
        <v>319</v>
      </c>
      <c r="AB31" s="276">
        <v>1</v>
      </c>
    </row>
    <row r="32" spans="1:28">
      <c r="A32" s="271">
        <v>18</v>
      </c>
      <c r="B32" s="272" t="s">
        <v>315</v>
      </c>
      <c r="C32" s="273" t="s">
        <v>440</v>
      </c>
      <c r="D32" s="274" t="s">
        <v>441</v>
      </c>
      <c r="E32" s="275">
        <v>8</v>
      </c>
      <c r="F32" s="276" t="s">
        <v>325</v>
      </c>
      <c r="G32" s="277">
        <v>0</v>
      </c>
      <c r="H32" s="277">
        <f>ROUND(E32*G32, 2)</f>
        <v>0</v>
      </c>
      <c r="J32" s="277">
        <f t="shared" si="0"/>
        <v>0</v>
      </c>
      <c r="O32" s="276">
        <v>20</v>
      </c>
      <c r="P32" s="276" t="s">
        <v>318</v>
      </c>
      <c r="V32" s="279" t="s">
        <v>120</v>
      </c>
      <c r="W32" s="280">
        <v>10.36</v>
      </c>
      <c r="Z32" s="276" t="s">
        <v>319</v>
      </c>
      <c r="AB32" s="276">
        <v>1</v>
      </c>
    </row>
    <row r="33" spans="1:28" ht="20.399999999999999">
      <c r="A33" s="271">
        <v>19</v>
      </c>
      <c r="B33" s="272" t="s">
        <v>121</v>
      </c>
      <c r="C33" s="273" t="s">
        <v>442</v>
      </c>
      <c r="D33" s="274" t="s">
        <v>443</v>
      </c>
      <c r="E33" s="275">
        <v>8</v>
      </c>
      <c r="F33" s="276" t="s">
        <v>325</v>
      </c>
      <c r="G33" s="277">
        <v>0</v>
      </c>
      <c r="I33" s="277">
        <f>ROUND(E33*G33, 2)</f>
        <v>0</v>
      </c>
      <c r="J33" s="277">
        <f t="shared" si="0"/>
        <v>0</v>
      </c>
      <c r="O33" s="276">
        <v>20</v>
      </c>
      <c r="P33" s="276" t="s">
        <v>318</v>
      </c>
      <c r="V33" s="279" t="s">
        <v>58</v>
      </c>
      <c r="Z33" s="276" t="s">
        <v>444</v>
      </c>
      <c r="AA33" s="276">
        <v>10009916</v>
      </c>
      <c r="AB33" s="276">
        <v>2</v>
      </c>
    </row>
    <row r="34" spans="1:28" ht="20.399999999999999">
      <c r="A34" s="271">
        <v>20</v>
      </c>
      <c r="B34" s="272" t="s">
        <v>315</v>
      </c>
      <c r="C34" s="273" t="s">
        <v>352</v>
      </c>
      <c r="D34" s="274" t="s">
        <v>353</v>
      </c>
      <c r="E34" s="275">
        <v>145</v>
      </c>
      <c r="F34" s="276" t="s">
        <v>104</v>
      </c>
      <c r="G34" s="277">
        <v>0</v>
      </c>
      <c r="H34" s="277">
        <f>ROUND(E34*G34, 2)</f>
        <v>0</v>
      </c>
      <c r="J34" s="277">
        <f t="shared" si="0"/>
        <v>0</v>
      </c>
      <c r="O34" s="276">
        <v>20</v>
      </c>
      <c r="P34" s="276" t="s">
        <v>318</v>
      </c>
      <c r="V34" s="279" t="s">
        <v>120</v>
      </c>
      <c r="W34" s="280">
        <v>9.57</v>
      </c>
      <c r="Z34" s="276" t="s">
        <v>319</v>
      </c>
      <c r="AB34" s="276">
        <v>1</v>
      </c>
    </row>
    <row r="35" spans="1:28">
      <c r="A35" s="271">
        <v>21</v>
      </c>
      <c r="B35" s="272" t="s">
        <v>121</v>
      </c>
      <c r="C35" s="273" t="s">
        <v>354</v>
      </c>
      <c r="D35" s="274" t="s">
        <v>355</v>
      </c>
      <c r="E35" s="275">
        <v>140</v>
      </c>
      <c r="F35" s="276" t="s">
        <v>356</v>
      </c>
      <c r="G35" s="277">
        <v>0</v>
      </c>
      <c r="I35" s="277">
        <f>ROUND(E35*G35, 2)</f>
        <v>0</v>
      </c>
      <c r="J35" s="277">
        <f t="shared" si="0"/>
        <v>0</v>
      </c>
      <c r="K35" s="278">
        <v>1E-3</v>
      </c>
      <c r="L35" s="278">
        <f>E35*K35</f>
        <v>0.14000000000000001</v>
      </c>
      <c r="O35" s="276">
        <v>20</v>
      </c>
      <c r="P35" s="276" t="s">
        <v>318</v>
      </c>
      <c r="V35" s="279" t="s">
        <v>58</v>
      </c>
      <c r="Z35" s="276" t="s">
        <v>357</v>
      </c>
      <c r="AA35" s="276" t="s">
        <v>358</v>
      </c>
      <c r="AB35" s="276">
        <v>2</v>
      </c>
    </row>
    <row r="36" spans="1:28" ht="20.399999999999999">
      <c r="A36" s="271">
        <v>22</v>
      </c>
      <c r="B36" s="272" t="s">
        <v>315</v>
      </c>
      <c r="C36" s="273" t="s">
        <v>359</v>
      </c>
      <c r="D36" s="274" t="s">
        <v>360</v>
      </c>
      <c r="E36" s="275">
        <v>10</v>
      </c>
      <c r="F36" s="276" t="s">
        <v>104</v>
      </c>
      <c r="G36" s="277">
        <v>0</v>
      </c>
      <c r="H36" s="277">
        <f>ROUND(E36*G36, 2)</f>
        <v>0</v>
      </c>
      <c r="J36" s="277">
        <f t="shared" si="0"/>
        <v>0</v>
      </c>
      <c r="O36" s="276">
        <v>20</v>
      </c>
      <c r="P36" s="276" t="s">
        <v>318</v>
      </c>
      <c r="V36" s="279" t="s">
        <v>120</v>
      </c>
      <c r="W36" s="280">
        <v>1.06</v>
      </c>
      <c r="Z36" s="276" t="s">
        <v>319</v>
      </c>
      <c r="AB36" s="276">
        <v>1</v>
      </c>
    </row>
    <row r="37" spans="1:28">
      <c r="A37" s="271">
        <v>23</v>
      </c>
      <c r="B37" s="272" t="s">
        <v>121</v>
      </c>
      <c r="C37" s="273" t="s">
        <v>361</v>
      </c>
      <c r="D37" s="274" t="s">
        <v>362</v>
      </c>
      <c r="E37" s="275">
        <v>6.2</v>
      </c>
      <c r="F37" s="276" t="s">
        <v>356</v>
      </c>
      <c r="G37" s="277">
        <v>0</v>
      </c>
      <c r="I37" s="277">
        <f>ROUND(E37*G37, 2)</f>
        <v>0</v>
      </c>
      <c r="J37" s="277">
        <f t="shared" si="0"/>
        <v>0</v>
      </c>
      <c r="K37" s="278">
        <v>1E-3</v>
      </c>
      <c r="L37" s="278">
        <f>E37*K37</f>
        <v>6.2000000000000006E-3</v>
      </c>
      <c r="O37" s="276">
        <v>20</v>
      </c>
      <c r="P37" s="276" t="s">
        <v>318</v>
      </c>
      <c r="V37" s="279" t="s">
        <v>58</v>
      </c>
      <c r="Z37" s="276" t="s">
        <v>357</v>
      </c>
      <c r="AA37" s="276" t="s">
        <v>363</v>
      </c>
      <c r="AB37" s="276">
        <v>2</v>
      </c>
    </row>
    <row r="38" spans="1:28">
      <c r="A38" s="271">
        <v>24</v>
      </c>
      <c r="B38" s="272" t="s">
        <v>315</v>
      </c>
      <c r="C38" s="273" t="s">
        <v>364</v>
      </c>
      <c r="D38" s="274" t="s">
        <v>365</v>
      </c>
      <c r="E38" s="275">
        <v>16</v>
      </c>
      <c r="F38" s="276" t="s">
        <v>325</v>
      </c>
      <c r="G38" s="277">
        <v>0</v>
      </c>
      <c r="H38" s="277">
        <f>ROUND(E38*G38, 2)</f>
        <v>0</v>
      </c>
      <c r="J38" s="277">
        <f t="shared" si="0"/>
        <v>0</v>
      </c>
      <c r="O38" s="276">
        <v>20</v>
      </c>
      <c r="P38" s="276" t="s">
        <v>318</v>
      </c>
      <c r="V38" s="279" t="s">
        <v>120</v>
      </c>
      <c r="W38" s="280">
        <v>3.488</v>
      </c>
      <c r="Z38" s="276" t="s">
        <v>319</v>
      </c>
      <c r="AB38" s="276">
        <v>1</v>
      </c>
    </row>
    <row r="39" spans="1:28" ht="20.399999999999999">
      <c r="A39" s="271">
        <v>25</v>
      </c>
      <c r="B39" s="272" t="s">
        <v>121</v>
      </c>
      <c r="C39" s="273" t="s">
        <v>366</v>
      </c>
      <c r="D39" s="274" t="s">
        <v>367</v>
      </c>
      <c r="E39" s="275">
        <v>8</v>
      </c>
      <c r="F39" s="276" t="s">
        <v>325</v>
      </c>
      <c r="G39" s="277">
        <v>0</v>
      </c>
      <c r="I39" s="277">
        <f>ROUND(E39*G39, 2)</f>
        <v>0</v>
      </c>
      <c r="J39" s="277">
        <f t="shared" si="0"/>
        <v>0</v>
      </c>
      <c r="O39" s="276">
        <v>20</v>
      </c>
      <c r="P39" s="276" t="s">
        <v>318</v>
      </c>
      <c r="V39" s="279" t="s">
        <v>58</v>
      </c>
      <c r="Z39" s="276" t="s">
        <v>357</v>
      </c>
      <c r="AA39" s="276" t="s">
        <v>368</v>
      </c>
      <c r="AB39" s="276">
        <v>2</v>
      </c>
    </row>
    <row r="40" spans="1:28" ht="20.399999999999999">
      <c r="A40" s="271">
        <v>26</v>
      </c>
      <c r="B40" s="272" t="s">
        <v>121</v>
      </c>
      <c r="C40" s="273" t="s">
        <v>445</v>
      </c>
      <c r="D40" s="274" t="s">
        <v>446</v>
      </c>
      <c r="E40" s="275">
        <v>8</v>
      </c>
      <c r="F40" s="276" t="s">
        <v>325</v>
      </c>
      <c r="G40" s="277">
        <v>0</v>
      </c>
      <c r="I40" s="277">
        <f>ROUND(E40*G40, 2)</f>
        <v>0</v>
      </c>
      <c r="J40" s="277">
        <f t="shared" si="0"/>
        <v>0</v>
      </c>
      <c r="O40" s="276">
        <v>20</v>
      </c>
      <c r="P40" s="276" t="s">
        <v>318</v>
      </c>
      <c r="V40" s="279" t="s">
        <v>58</v>
      </c>
      <c r="Z40" s="276" t="s">
        <v>357</v>
      </c>
      <c r="AA40" s="276" t="s">
        <v>447</v>
      </c>
      <c r="AB40" s="276">
        <v>2</v>
      </c>
    </row>
    <row r="41" spans="1:28">
      <c r="A41" s="271">
        <v>27</v>
      </c>
      <c r="B41" s="272" t="s">
        <v>315</v>
      </c>
      <c r="C41" s="273" t="s">
        <v>448</v>
      </c>
      <c r="D41" s="274" t="s">
        <v>449</v>
      </c>
      <c r="E41" s="275">
        <v>20</v>
      </c>
      <c r="F41" s="276" t="s">
        <v>104</v>
      </c>
      <c r="G41" s="277">
        <v>0</v>
      </c>
      <c r="H41" s="277">
        <f>ROUND(E41*G41, 2)</f>
        <v>0</v>
      </c>
      <c r="J41" s="277">
        <f t="shared" si="0"/>
        <v>0</v>
      </c>
      <c r="O41" s="276">
        <v>20</v>
      </c>
      <c r="P41" s="276" t="s">
        <v>318</v>
      </c>
      <c r="V41" s="279" t="s">
        <v>120</v>
      </c>
      <c r="W41" s="280">
        <v>0.8</v>
      </c>
      <c r="Z41" s="276" t="s">
        <v>319</v>
      </c>
      <c r="AB41" s="276">
        <v>1</v>
      </c>
    </row>
    <row r="42" spans="1:28">
      <c r="A42" s="271">
        <v>28</v>
      </c>
      <c r="B42" s="272" t="s">
        <v>121</v>
      </c>
      <c r="C42" s="273" t="s">
        <v>450</v>
      </c>
      <c r="D42" s="274" t="s">
        <v>451</v>
      </c>
      <c r="E42" s="275">
        <v>20</v>
      </c>
      <c r="F42" s="276" t="s">
        <v>104</v>
      </c>
      <c r="G42" s="277">
        <v>0</v>
      </c>
      <c r="I42" s="277">
        <f>ROUND(E42*G42, 2)</f>
        <v>0</v>
      </c>
      <c r="J42" s="277">
        <f t="shared" si="0"/>
        <v>0</v>
      </c>
      <c r="O42" s="276">
        <v>20</v>
      </c>
      <c r="P42" s="276" t="s">
        <v>318</v>
      </c>
      <c r="V42" s="279" t="s">
        <v>58</v>
      </c>
      <c r="Z42" s="276" t="s">
        <v>373</v>
      </c>
      <c r="AA42" s="276" t="s">
        <v>452</v>
      </c>
      <c r="AB42" s="276">
        <v>2</v>
      </c>
    </row>
    <row r="43" spans="1:28">
      <c r="A43" s="271">
        <v>29</v>
      </c>
      <c r="B43" s="272" t="s">
        <v>315</v>
      </c>
      <c r="C43" s="273" t="s">
        <v>453</v>
      </c>
      <c r="D43" s="274" t="s">
        <v>454</v>
      </c>
      <c r="E43" s="275">
        <v>165</v>
      </c>
      <c r="F43" s="276" t="s">
        <v>104</v>
      </c>
      <c r="G43" s="277">
        <v>0</v>
      </c>
      <c r="H43" s="277">
        <f>ROUND(E43*G43, 2)</f>
        <v>0</v>
      </c>
      <c r="J43" s="277">
        <f t="shared" si="0"/>
        <v>0</v>
      </c>
      <c r="O43" s="276">
        <v>20</v>
      </c>
      <c r="P43" s="276" t="s">
        <v>318</v>
      </c>
      <c r="V43" s="279" t="s">
        <v>120</v>
      </c>
      <c r="W43" s="280">
        <v>7.59</v>
      </c>
      <c r="Z43" s="276" t="s">
        <v>319</v>
      </c>
      <c r="AB43" s="276">
        <v>1</v>
      </c>
    </row>
    <row r="44" spans="1:28">
      <c r="A44" s="271">
        <v>30</v>
      </c>
      <c r="B44" s="272" t="s">
        <v>121</v>
      </c>
      <c r="C44" s="273" t="s">
        <v>455</v>
      </c>
      <c r="D44" s="274" t="s">
        <v>456</v>
      </c>
      <c r="E44" s="275">
        <v>165</v>
      </c>
      <c r="F44" s="276" t="s">
        <v>104</v>
      </c>
      <c r="G44" s="277">
        <v>0</v>
      </c>
      <c r="I44" s="277">
        <f>ROUND(E44*G44, 2)</f>
        <v>0</v>
      </c>
      <c r="J44" s="277">
        <f t="shared" si="0"/>
        <v>0</v>
      </c>
      <c r="O44" s="276">
        <v>20</v>
      </c>
      <c r="P44" s="276" t="s">
        <v>318</v>
      </c>
      <c r="V44" s="279" t="s">
        <v>58</v>
      </c>
      <c r="Z44" s="276" t="s">
        <v>373</v>
      </c>
      <c r="AA44" s="276" t="s">
        <v>457</v>
      </c>
      <c r="AB44" s="276">
        <v>2</v>
      </c>
    </row>
    <row r="45" spans="1:28">
      <c r="A45" s="271">
        <v>31</v>
      </c>
      <c r="B45" s="272" t="s">
        <v>315</v>
      </c>
      <c r="C45" s="273" t="s">
        <v>458</v>
      </c>
      <c r="D45" s="274" t="s">
        <v>459</v>
      </c>
      <c r="E45" s="275">
        <v>1</v>
      </c>
      <c r="F45" s="276" t="s">
        <v>384</v>
      </c>
      <c r="G45" s="277">
        <v>0</v>
      </c>
      <c r="H45" s="277">
        <f>ROUND(E45*G45, 2)</f>
        <v>0</v>
      </c>
      <c r="J45" s="277">
        <f t="shared" si="0"/>
        <v>0</v>
      </c>
      <c r="O45" s="276">
        <v>20</v>
      </c>
      <c r="P45" s="276" t="s">
        <v>318</v>
      </c>
      <c r="V45" s="279" t="s">
        <v>120</v>
      </c>
      <c r="W45" s="280">
        <v>1</v>
      </c>
      <c r="Z45" s="276" t="s">
        <v>319</v>
      </c>
      <c r="AB45" s="276">
        <v>1</v>
      </c>
    </row>
    <row r="46" spans="1:28">
      <c r="A46" s="271">
        <v>32</v>
      </c>
      <c r="B46" s="272" t="s">
        <v>315</v>
      </c>
      <c r="C46" s="273" t="s">
        <v>382</v>
      </c>
      <c r="D46" s="274" t="s">
        <v>383</v>
      </c>
      <c r="E46" s="275">
        <v>16</v>
      </c>
      <c r="F46" s="276" t="s">
        <v>384</v>
      </c>
      <c r="G46" s="277">
        <v>0</v>
      </c>
      <c r="H46" s="277">
        <f>ROUND(E46*G46, 2)</f>
        <v>0</v>
      </c>
      <c r="J46" s="277">
        <f t="shared" si="0"/>
        <v>0</v>
      </c>
      <c r="O46" s="276">
        <v>20</v>
      </c>
      <c r="P46" s="276" t="s">
        <v>318</v>
      </c>
      <c r="V46" s="279" t="s">
        <v>120</v>
      </c>
      <c r="W46" s="280">
        <v>16</v>
      </c>
      <c r="Z46" s="276" t="s">
        <v>319</v>
      </c>
      <c r="AB46" s="276">
        <v>1</v>
      </c>
    </row>
    <row r="47" spans="1:28">
      <c r="D47" s="282" t="s">
        <v>385</v>
      </c>
      <c r="E47" s="283">
        <f>J47</f>
        <v>0</v>
      </c>
      <c r="H47" s="283">
        <f>SUM(H12:H46)</f>
        <v>0</v>
      </c>
      <c r="I47" s="283">
        <f>SUM(I12:I46)</f>
        <v>0</v>
      </c>
      <c r="J47" s="283">
        <f>SUM(J12:J46)</f>
        <v>0</v>
      </c>
      <c r="L47" s="284">
        <f>SUM(L12:L46)</f>
        <v>0.78220000000000001</v>
      </c>
      <c r="N47" s="285">
        <f>SUM(N12:N46)</f>
        <v>0</v>
      </c>
      <c r="W47" s="280">
        <f>SUM(W12:W46)</f>
        <v>120.54299999999999</v>
      </c>
    </row>
    <row r="49" spans="1:28">
      <c r="B49" s="273" t="s">
        <v>282</v>
      </c>
    </row>
    <row r="50" spans="1:28">
      <c r="A50" s="271">
        <v>33</v>
      </c>
      <c r="B50" s="272" t="s">
        <v>386</v>
      </c>
      <c r="C50" s="273" t="s">
        <v>460</v>
      </c>
      <c r="D50" s="274" t="s">
        <v>461</v>
      </c>
      <c r="E50" s="275">
        <v>8</v>
      </c>
      <c r="F50" s="276" t="s">
        <v>107</v>
      </c>
      <c r="G50" s="277">
        <v>0</v>
      </c>
      <c r="H50" s="277">
        <f t="shared" ref="H50:H56" si="1">ROUND(E50*G50, 2)</f>
        <v>0</v>
      </c>
      <c r="J50" s="277">
        <f t="shared" ref="J50:J58" si="2">ROUND(E50*G50, 2)</f>
        <v>0</v>
      </c>
      <c r="O50" s="276">
        <v>20</v>
      </c>
      <c r="P50" s="276" t="s">
        <v>318</v>
      </c>
      <c r="V50" s="279" t="s">
        <v>120</v>
      </c>
      <c r="W50" s="280">
        <v>22.96</v>
      </c>
      <c r="Z50" s="276" t="s">
        <v>389</v>
      </c>
      <c r="AB50" s="276">
        <v>1</v>
      </c>
    </row>
    <row r="51" spans="1:28">
      <c r="A51" s="271">
        <v>34</v>
      </c>
      <c r="B51" s="272" t="s">
        <v>386</v>
      </c>
      <c r="C51" s="273" t="s">
        <v>462</v>
      </c>
      <c r="D51" s="274" t="s">
        <v>463</v>
      </c>
      <c r="E51" s="275">
        <v>1</v>
      </c>
      <c r="F51" s="276" t="s">
        <v>107</v>
      </c>
      <c r="G51" s="277">
        <v>0</v>
      </c>
      <c r="H51" s="277">
        <f t="shared" si="1"/>
        <v>0</v>
      </c>
      <c r="J51" s="277">
        <f t="shared" si="2"/>
        <v>0</v>
      </c>
      <c r="K51" s="278">
        <v>2.5428199999999999</v>
      </c>
      <c r="L51" s="278">
        <f>E51*K51</f>
        <v>2.5428199999999999</v>
      </c>
      <c r="O51" s="276">
        <v>20</v>
      </c>
      <c r="P51" s="276" t="s">
        <v>318</v>
      </c>
      <c r="V51" s="279" t="s">
        <v>120</v>
      </c>
      <c r="W51" s="280">
        <v>1.1120000000000001</v>
      </c>
      <c r="Z51" s="276" t="s">
        <v>464</v>
      </c>
      <c r="AB51" s="276">
        <v>1</v>
      </c>
    </row>
    <row r="52" spans="1:28">
      <c r="A52" s="271">
        <v>35</v>
      </c>
      <c r="B52" s="272" t="s">
        <v>386</v>
      </c>
      <c r="C52" s="273" t="s">
        <v>465</v>
      </c>
      <c r="D52" s="274" t="s">
        <v>466</v>
      </c>
      <c r="E52" s="275">
        <v>8</v>
      </c>
      <c r="F52" s="276" t="s">
        <v>325</v>
      </c>
      <c r="G52" s="277">
        <v>0</v>
      </c>
      <c r="H52" s="277">
        <f t="shared" si="1"/>
        <v>0</v>
      </c>
      <c r="J52" s="277">
        <f t="shared" si="2"/>
        <v>0</v>
      </c>
      <c r="O52" s="276">
        <v>20</v>
      </c>
      <c r="P52" s="276" t="s">
        <v>318</v>
      </c>
      <c r="V52" s="279" t="s">
        <v>120</v>
      </c>
      <c r="W52" s="280">
        <v>26.295999999999999</v>
      </c>
      <c r="Z52" s="276" t="s">
        <v>467</v>
      </c>
      <c r="AB52" s="276">
        <v>1</v>
      </c>
    </row>
    <row r="53" spans="1:28">
      <c r="A53" s="271">
        <v>36</v>
      </c>
      <c r="B53" s="272" t="s">
        <v>386</v>
      </c>
      <c r="C53" s="273" t="s">
        <v>468</v>
      </c>
      <c r="D53" s="274" t="s">
        <v>469</v>
      </c>
      <c r="E53" s="275">
        <v>8</v>
      </c>
      <c r="F53" s="276" t="s">
        <v>325</v>
      </c>
      <c r="G53" s="277">
        <v>0</v>
      </c>
      <c r="H53" s="277">
        <f t="shared" si="1"/>
        <v>0</v>
      </c>
      <c r="J53" s="277">
        <f t="shared" si="2"/>
        <v>0</v>
      </c>
      <c r="O53" s="276">
        <v>20</v>
      </c>
      <c r="P53" s="276" t="s">
        <v>318</v>
      </c>
      <c r="V53" s="279" t="s">
        <v>120</v>
      </c>
      <c r="W53" s="280">
        <v>5.1440000000000001</v>
      </c>
      <c r="Z53" s="276" t="s">
        <v>389</v>
      </c>
      <c r="AB53" s="276">
        <v>1</v>
      </c>
    </row>
    <row r="54" spans="1:28">
      <c r="A54" s="271">
        <v>37</v>
      </c>
      <c r="B54" s="272" t="s">
        <v>386</v>
      </c>
      <c r="C54" s="273" t="s">
        <v>393</v>
      </c>
      <c r="D54" s="274" t="s">
        <v>394</v>
      </c>
      <c r="E54" s="275">
        <v>140</v>
      </c>
      <c r="F54" s="276" t="s">
        <v>104</v>
      </c>
      <c r="G54" s="277">
        <v>0</v>
      </c>
      <c r="H54" s="277">
        <f t="shared" si="1"/>
        <v>0</v>
      </c>
      <c r="J54" s="277">
        <f t="shared" si="2"/>
        <v>0</v>
      </c>
      <c r="O54" s="276">
        <v>20</v>
      </c>
      <c r="P54" s="276" t="s">
        <v>318</v>
      </c>
      <c r="V54" s="279" t="s">
        <v>120</v>
      </c>
      <c r="W54" s="280">
        <v>43.68</v>
      </c>
      <c r="Z54" s="276" t="s">
        <v>389</v>
      </c>
      <c r="AB54" s="276">
        <v>1</v>
      </c>
    </row>
    <row r="55" spans="1:28">
      <c r="A55" s="271">
        <v>38</v>
      </c>
      <c r="B55" s="272" t="s">
        <v>386</v>
      </c>
      <c r="C55" s="273" t="s">
        <v>470</v>
      </c>
      <c r="D55" s="274" t="s">
        <v>471</v>
      </c>
      <c r="E55" s="275">
        <v>140</v>
      </c>
      <c r="F55" s="276" t="s">
        <v>104</v>
      </c>
      <c r="G55" s="277">
        <v>0</v>
      </c>
      <c r="H55" s="277">
        <f t="shared" si="1"/>
        <v>0</v>
      </c>
      <c r="J55" s="277">
        <f t="shared" si="2"/>
        <v>0</v>
      </c>
      <c r="O55" s="276">
        <v>20</v>
      </c>
      <c r="P55" s="276" t="s">
        <v>318</v>
      </c>
      <c r="V55" s="279" t="s">
        <v>120</v>
      </c>
      <c r="W55" s="280">
        <v>14.7</v>
      </c>
      <c r="Z55" s="276" t="s">
        <v>397</v>
      </c>
      <c r="AB55" s="276">
        <v>1</v>
      </c>
    </row>
    <row r="56" spans="1:28">
      <c r="A56" s="271">
        <v>39</v>
      </c>
      <c r="B56" s="272" t="s">
        <v>386</v>
      </c>
      <c r="C56" s="273" t="s">
        <v>398</v>
      </c>
      <c r="D56" s="274" t="s">
        <v>399</v>
      </c>
      <c r="E56" s="275">
        <v>140</v>
      </c>
      <c r="F56" s="276" t="s">
        <v>104</v>
      </c>
      <c r="G56" s="277">
        <v>0</v>
      </c>
      <c r="H56" s="277">
        <f t="shared" si="1"/>
        <v>0</v>
      </c>
      <c r="J56" s="277">
        <f t="shared" si="2"/>
        <v>0</v>
      </c>
      <c r="O56" s="276">
        <v>20</v>
      </c>
      <c r="P56" s="276" t="s">
        <v>318</v>
      </c>
      <c r="V56" s="279" t="s">
        <v>120</v>
      </c>
      <c r="W56" s="280">
        <v>3.64</v>
      </c>
      <c r="Z56" s="276" t="s">
        <v>397</v>
      </c>
      <c r="AB56" s="276">
        <v>1</v>
      </c>
    </row>
    <row r="57" spans="1:28">
      <c r="A57" s="271">
        <v>40</v>
      </c>
      <c r="B57" s="272" t="s">
        <v>121</v>
      </c>
      <c r="C57" s="273" t="s">
        <v>400</v>
      </c>
      <c r="D57" s="274" t="s">
        <v>401</v>
      </c>
      <c r="E57" s="275">
        <v>30</v>
      </c>
      <c r="F57" s="276" t="s">
        <v>356</v>
      </c>
      <c r="G57" s="277">
        <v>0</v>
      </c>
      <c r="I57" s="277">
        <f>ROUND(E57*G57, 2)</f>
        <v>0</v>
      </c>
      <c r="J57" s="277">
        <f t="shared" si="2"/>
        <v>0</v>
      </c>
      <c r="K57" s="278">
        <v>1E-3</v>
      </c>
      <c r="L57" s="278">
        <f>E57*K57</f>
        <v>0.03</v>
      </c>
      <c r="O57" s="276">
        <v>20</v>
      </c>
      <c r="P57" s="276" t="s">
        <v>318</v>
      </c>
      <c r="V57" s="279" t="s">
        <v>58</v>
      </c>
      <c r="Z57" s="276" t="s">
        <v>402</v>
      </c>
      <c r="AA57" s="276" t="s">
        <v>318</v>
      </c>
      <c r="AB57" s="276">
        <v>2</v>
      </c>
    </row>
    <row r="58" spans="1:28">
      <c r="A58" s="271">
        <v>41</v>
      </c>
      <c r="B58" s="272" t="s">
        <v>386</v>
      </c>
      <c r="C58" s="273" t="s">
        <v>405</v>
      </c>
      <c r="D58" s="274" t="s">
        <v>406</v>
      </c>
      <c r="E58" s="275">
        <v>140</v>
      </c>
      <c r="F58" s="276" t="s">
        <v>104</v>
      </c>
      <c r="G58" s="277">
        <v>0</v>
      </c>
      <c r="H58" s="277">
        <f>ROUND(E58*G58, 2)</f>
        <v>0</v>
      </c>
      <c r="J58" s="277">
        <f t="shared" si="2"/>
        <v>0</v>
      </c>
      <c r="O58" s="276">
        <v>20</v>
      </c>
      <c r="P58" s="276" t="s">
        <v>318</v>
      </c>
      <c r="V58" s="279" t="s">
        <v>120</v>
      </c>
      <c r="W58" s="280">
        <v>16.8</v>
      </c>
      <c r="Z58" s="276" t="s">
        <v>389</v>
      </c>
      <c r="AB58" s="276">
        <v>1</v>
      </c>
    </row>
    <row r="59" spans="1:28">
      <c r="D59" s="282" t="s">
        <v>407</v>
      </c>
      <c r="E59" s="283">
        <f>J59</f>
        <v>0</v>
      </c>
      <c r="H59" s="283">
        <f>SUM(H49:H58)</f>
        <v>0</v>
      </c>
      <c r="I59" s="283">
        <f>SUM(I49:I58)</f>
        <v>0</v>
      </c>
      <c r="J59" s="283">
        <f>SUM(J49:J58)</f>
        <v>0</v>
      </c>
      <c r="L59" s="284">
        <f>SUM(L49:L58)</f>
        <v>2.5728199999999997</v>
      </c>
      <c r="N59" s="285">
        <f>SUM(N49:N58)</f>
        <v>0</v>
      </c>
      <c r="W59" s="280">
        <f>SUM(W49:W58)</f>
        <v>134.33200000000002</v>
      </c>
    </row>
    <row r="61" spans="1:28">
      <c r="D61" s="282" t="s">
        <v>283</v>
      </c>
      <c r="E61" s="283">
        <f>J61</f>
        <v>0</v>
      </c>
      <c r="H61" s="283">
        <f>+H47+H59</f>
        <v>0</v>
      </c>
      <c r="I61" s="283">
        <f>+I47+I59</f>
        <v>0</v>
      </c>
      <c r="J61" s="283">
        <f>+J47+J59</f>
        <v>0</v>
      </c>
      <c r="L61" s="284">
        <f>+L47+L59</f>
        <v>3.3550199999999997</v>
      </c>
      <c r="N61" s="285">
        <f>+N47+N59</f>
        <v>0</v>
      </c>
      <c r="W61" s="280">
        <f>+W47+W59</f>
        <v>254.875</v>
      </c>
    </row>
    <row r="63" spans="1:28">
      <c r="D63" s="286" t="s">
        <v>192</v>
      </c>
      <c r="E63" s="283">
        <f>J63</f>
        <v>0</v>
      </c>
      <c r="H63" s="283">
        <f>+H61</f>
        <v>0</v>
      </c>
      <c r="I63" s="283">
        <f>+I61</f>
        <v>0</v>
      </c>
      <c r="J63" s="283">
        <f>+J61</f>
        <v>0</v>
      </c>
      <c r="L63" s="284">
        <f>+L61</f>
        <v>3.3550199999999997</v>
      </c>
      <c r="N63" s="285">
        <f>+N61</f>
        <v>0</v>
      </c>
      <c r="W63" s="280">
        <f>+W61</f>
        <v>254.875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164B-E6CD-41F2-B854-9631A6D443F3}">
  <sheetPr>
    <pageSetUpPr fitToPage="1"/>
  </sheetPr>
  <dimension ref="A1:G22"/>
  <sheetViews>
    <sheetView showGridLines="0" workbookViewId="0">
      <pane ySplit="13" topLeftCell="A14" activePane="bottomLeft" state="frozenSplit"/>
      <selection pane="bottomLeft" activeCell="G36" sqref="G36"/>
    </sheetView>
  </sheetViews>
  <sheetFormatPr defaultColWidth="9.109375" defaultRowHeight="12.75" customHeight="1"/>
  <cols>
    <col min="1" max="1" width="12.6640625" style="1" customWidth="1"/>
    <col min="2" max="2" width="55.6640625" style="1" customWidth="1"/>
    <col min="3" max="3" width="13.5546875" style="1" customWidth="1"/>
    <col min="4" max="5" width="13.88671875" style="1" hidden="1" customWidth="1"/>
    <col min="6" max="16384" width="9.109375" style="1"/>
  </cols>
  <sheetData>
    <row r="1" spans="1:7" ht="18" customHeight="1">
      <c r="A1" s="115" t="s">
        <v>71</v>
      </c>
      <c r="B1" s="116"/>
      <c r="C1" s="116"/>
      <c r="D1" s="116"/>
      <c r="E1" s="116"/>
    </row>
    <row r="2" spans="1:7" ht="12" customHeight="1">
      <c r="A2" s="117" t="s">
        <v>72</v>
      </c>
      <c r="B2" s="118" t="str">
        <f>'Krycí list Dráha'!E5</f>
        <v>Obnova bežeckej dráhy v obci Kúty</v>
      </c>
      <c r="C2" s="119"/>
      <c r="D2" s="119"/>
      <c r="E2" s="119"/>
    </row>
    <row r="3" spans="1:7" ht="12" customHeight="1">
      <c r="A3" s="117" t="s">
        <v>73</v>
      </c>
      <c r="B3" s="118"/>
      <c r="C3" s="120"/>
      <c r="D3" s="118"/>
      <c r="E3" s="121"/>
    </row>
    <row r="4" spans="1:7" ht="12" customHeight="1">
      <c r="A4" s="117" t="s">
        <v>74</v>
      </c>
      <c r="B4" s="118" t="str">
        <f>'Krycí list Dráha'!E9</f>
        <v xml:space="preserve"> </v>
      </c>
      <c r="C4" s="120"/>
      <c r="D4" s="118"/>
      <c r="E4" s="121"/>
    </row>
    <row r="5" spans="1:7" ht="12" customHeight="1">
      <c r="A5" s="118" t="s">
        <v>75</v>
      </c>
      <c r="B5" s="118" t="str">
        <f>'Krycí list Dráha'!P5</f>
        <v xml:space="preserve"> </v>
      </c>
      <c r="C5" s="120"/>
      <c r="D5" s="118"/>
      <c r="E5" s="121"/>
    </row>
    <row r="6" spans="1:7" ht="6" customHeight="1">
      <c r="A6" s="118"/>
      <c r="B6" s="118"/>
      <c r="C6" s="120"/>
      <c r="D6" s="118"/>
      <c r="E6" s="121"/>
    </row>
    <row r="7" spans="1:7" ht="12" customHeight="1">
      <c r="A7" s="118" t="s">
        <v>76</v>
      </c>
      <c r="B7" s="118" t="str">
        <f>'Krycí list Dráha'!E26</f>
        <v>obec Kúty</v>
      </c>
      <c r="C7" s="120"/>
      <c r="D7" s="118"/>
      <c r="E7" s="121"/>
    </row>
    <row r="8" spans="1:7" ht="12" customHeight="1">
      <c r="A8" s="118" t="s">
        <v>77</v>
      </c>
      <c r="B8" s="118"/>
      <c r="C8" s="120"/>
      <c r="D8" s="118"/>
      <c r="E8" s="121"/>
    </row>
    <row r="9" spans="1:7" ht="12" customHeight="1">
      <c r="A9" s="118" t="s">
        <v>78</v>
      </c>
      <c r="B9" s="165">
        <f>'Krycí list Dráha'!O31</f>
        <v>0</v>
      </c>
      <c r="C9" s="120"/>
      <c r="D9" s="118"/>
      <c r="E9" s="121"/>
    </row>
    <row r="10" spans="1:7" ht="6" customHeight="1">
      <c r="A10" s="116"/>
      <c r="B10" s="116"/>
      <c r="C10" s="116"/>
      <c r="D10" s="116"/>
      <c r="E10" s="116"/>
    </row>
    <row r="11" spans="1:7" ht="12" customHeight="1">
      <c r="A11" s="122" t="s">
        <v>79</v>
      </c>
      <c r="B11" s="123" t="s">
        <v>80</v>
      </c>
      <c r="C11" s="124" t="s">
        <v>81</v>
      </c>
      <c r="D11" s="125" t="s">
        <v>82</v>
      </c>
      <c r="E11" s="124" t="s">
        <v>83</v>
      </c>
    </row>
    <row r="12" spans="1:7" ht="12" customHeight="1">
      <c r="A12" s="126">
        <v>1</v>
      </c>
      <c r="B12" s="127">
        <v>2</v>
      </c>
      <c r="C12" s="128">
        <v>3</v>
      </c>
      <c r="D12" s="129">
        <v>4</v>
      </c>
      <c r="E12" s="128">
        <v>5</v>
      </c>
    </row>
    <row r="13" spans="1:7" ht="3.75" customHeight="1">
      <c r="A13" s="130"/>
      <c r="B13" s="130"/>
      <c r="C13" s="130"/>
      <c r="D13" s="130"/>
      <c r="E13" s="130"/>
    </row>
    <row r="14" spans="1:7" s="131" customFormat="1" ht="12.75" customHeight="1">
      <c r="A14" s="132"/>
      <c r="B14" s="133"/>
      <c r="C14" s="134"/>
      <c r="D14" s="134" t="e">
        <f>'Rozpocet D'!#REF!</f>
        <v>#REF!</v>
      </c>
      <c r="E14" s="134" t="e">
        <f>'Rozpocet D'!#REF!</f>
        <v>#REF!</v>
      </c>
    </row>
    <row r="15" spans="1:7" s="131" customFormat="1" ht="12.75" customHeight="1">
      <c r="A15" s="294">
        <v>1</v>
      </c>
      <c r="B15" s="295" t="s">
        <v>180</v>
      </c>
      <c r="C15" s="296">
        <f>'Krycí list Dráha'!R47</f>
        <v>0</v>
      </c>
      <c r="D15" s="137" t="e">
        <f>'Rozpocet D'!#REF!</f>
        <v>#REF!</v>
      </c>
      <c r="E15" s="137" t="e">
        <f>'Rozpocet D'!#REF!</f>
        <v>#REF!</v>
      </c>
      <c r="G15" s="137"/>
    </row>
    <row r="16" spans="1:7" s="131" customFormat="1" ht="12.75" customHeight="1">
      <c r="A16" s="294">
        <v>2</v>
      </c>
      <c r="B16" s="295" t="s">
        <v>256</v>
      </c>
      <c r="C16" s="296">
        <f>'Krycí list Oplotenie'!R47</f>
        <v>0</v>
      </c>
      <c r="D16" s="137" t="e">
        <f>'Rozpocet D'!#REF!</f>
        <v>#REF!</v>
      </c>
      <c r="E16" s="137" t="e">
        <f>'Rozpocet D'!#REF!</f>
        <v>#REF!</v>
      </c>
      <c r="G16" s="137"/>
    </row>
    <row r="17" spans="1:7" s="131" customFormat="1" ht="12.75" customHeight="1">
      <c r="A17" s="294">
        <v>3</v>
      </c>
      <c r="B17" s="295" t="s">
        <v>257</v>
      </c>
      <c r="C17" s="296">
        <f>'Krycí list Osvetlenie Ihr.'!R47</f>
        <v>0</v>
      </c>
      <c r="D17" s="137" t="e">
        <f>'Rozpocet D'!#REF!</f>
        <v>#REF!</v>
      </c>
      <c r="E17" s="137" t="e">
        <f>'Rozpocet D'!#REF!</f>
        <v>#REF!</v>
      </c>
      <c r="G17" s="137"/>
    </row>
    <row r="18" spans="1:7" s="131" customFormat="1" ht="12.75" customHeight="1">
      <c r="A18" s="294">
        <v>4</v>
      </c>
      <c r="B18" s="295" t="s">
        <v>258</v>
      </c>
      <c r="C18" s="296">
        <f>'Krycí list Osvetlenie draha'!R47</f>
        <v>0</v>
      </c>
      <c r="D18" s="137" t="e">
        <f>'Rozpocet D'!#REF!</f>
        <v>#REF!</v>
      </c>
      <c r="E18" s="137" t="e">
        <f>'Rozpocet D'!#REF!</f>
        <v>#REF!</v>
      </c>
      <c r="G18" s="137"/>
    </row>
    <row r="19" spans="1:7" s="131" customFormat="1" ht="12.75" customHeight="1">
      <c r="A19" s="294"/>
      <c r="B19" s="295"/>
      <c r="C19" s="296"/>
      <c r="D19" s="137" t="e">
        <f>'Rozpocet D'!#REF!</f>
        <v>#REF!</v>
      </c>
      <c r="E19" s="137" t="e">
        <f>'Rozpocet D'!#REF!</f>
        <v>#REF!</v>
      </c>
      <c r="G19" s="137"/>
    </row>
    <row r="20" spans="1:7" s="131" customFormat="1" ht="12.75" customHeight="1">
      <c r="A20" s="135"/>
      <c r="B20" s="136"/>
      <c r="C20" s="137"/>
      <c r="D20" s="137"/>
      <c r="E20" s="137"/>
      <c r="G20" s="137"/>
    </row>
    <row r="21" spans="1:7" s="131" customFormat="1" ht="12.75" customHeight="1">
      <c r="A21" s="135"/>
      <c r="B21" s="136"/>
      <c r="C21" s="137"/>
      <c r="D21" s="137" t="e">
        <f>'Rozpocet D'!#REF!</f>
        <v>#REF!</v>
      </c>
      <c r="E21" s="137" t="e">
        <f>'Rozpocet D'!#REF!</f>
        <v>#REF!</v>
      </c>
      <c r="G21" s="137"/>
    </row>
    <row r="22" spans="1:7" s="138" customFormat="1" ht="12.75" customHeight="1">
      <c r="B22" s="139" t="s">
        <v>84</v>
      </c>
      <c r="C22" s="140">
        <f>SUM(C15:C21)</f>
        <v>0</v>
      </c>
      <c r="D22" s="140" t="e">
        <f>'Rozpocet D'!#REF!</f>
        <v>#REF!</v>
      </c>
      <c r="E22" s="140" t="e">
        <f>'Rozpocet D'!#REF!</f>
        <v>#REF!</v>
      </c>
      <c r="F22" s="140"/>
    </row>
  </sheetData>
  <pageMargins left="1.1023621559143066" right="1.1023621559143066" top="0.78740155696868896" bottom="0.78740155696868896" header="0" footer="0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showGridLines="0" tabSelected="1" topLeftCell="A41" workbookViewId="0">
      <selection activeCell="D51" sqref="D5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6640625" style="1" customWidth="1"/>
    <col min="5" max="5" width="13.5546875" style="1" customWidth="1"/>
    <col min="6" max="6" width="0.5546875" style="1" customWidth="1"/>
    <col min="7" max="7" width="2.5546875" style="1" customWidth="1"/>
    <col min="8" max="8" width="2.6640625" style="1" customWidth="1"/>
    <col min="9" max="9" width="10.44140625" style="1" customWidth="1"/>
    <col min="10" max="10" width="13.44140625" style="1" customWidth="1"/>
    <col min="11" max="11" width="0.664062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180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/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182</v>
      </c>
      <c r="F26" s="18"/>
      <c r="G26" s="18"/>
      <c r="H26" s="18"/>
      <c r="I26" s="18"/>
      <c r="J26" s="19"/>
      <c r="K26" s="16"/>
      <c r="L26" s="16"/>
      <c r="M26" s="16"/>
      <c r="N26" s="16"/>
      <c r="O26" s="41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181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/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23</v>
      </c>
      <c r="B34" s="51"/>
      <c r="C34" s="51"/>
      <c r="D34" s="52"/>
      <c r="E34" s="53" t="s">
        <v>24</v>
      </c>
      <c r="F34" s="52"/>
      <c r="G34" s="53" t="s">
        <v>25</v>
      </c>
      <c r="H34" s="51"/>
      <c r="I34" s="52"/>
      <c r="J34" s="53" t="s">
        <v>26</v>
      </c>
      <c r="K34" s="51"/>
      <c r="L34" s="53" t="s">
        <v>27</v>
      </c>
      <c r="M34" s="51"/>
      <c r="N34" s="51"/>
      <c r="O34" s="52"/>
      <c r="P34" s="53" t="s">
        <v>28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29</v>
      </c>
      <c r="F36" s="47"/>
      <c r="G36" s="47"/>
      <c r="H36" s="47"/>
      <c r="I36" s="47"/>
      <c r="J36" s="64" t="s">
        <v>30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31</v>
      </c>
      <c r="B37" s="66"/>
      <c r="C37" s="67" t="s">
        <v>32</v>
      </c>
      <c r="D37" s="68"/>
      <c r="E37" s="68"/>
      <c r="F37" s="69"/>
      <c r="G37" s="65" t="s">
        <v>33</v>
      </c>
      <c r="H37" s="70"/>
      <c r="I37" s="67" t="s">
        <v>34</v>
      </c>
      <c r="J37" s="68"/>
      <c r="K37" s="68"/>
      <c r="L37" s="65" t="s">
        <v>35</v>
      </c>
      <c r="M37" s="70"/>
      <c r="N37" s="67" t="s">
        <v>36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37</v>
      </c>
      <c r="C38" s="19"/>
      <c r="D38" s="73" t="s">
        <v>38</v>
      </c>
      <c r="E38" s="74">
        <f>'Rozpocet D'!I76</f>
        <v>0</v>
      </c>
      <c r="F38" s="75"/>
      <c r="G38" s="71">
        <v>8</v>
      </c>
      <c r="H38" s="76" t="s">
        <v>39</v>
      </c>
      <c r="I38" s="36"/>
      <c r="J38" s="77">
        <v>0</v>
      </c>
      <c r="K38" s="78"/>
      <c r="L38" s="71">
        <v>13</v>
      </c>
      <c r="M38" s="34" t="s">
        <v>40</v>
      </c>
      <c r="N38" s="39"/>
      <c r="O38" s="39"/>
      <c r="P38" s="79">
        <f>M48</f>
        <v>20</v>
      </c>
      <c r="Q38" s="80" t="s">
        <v>41</v>
      </c>
      <c r="R38" s="74">
        <v>0</v>
      </c>
      <c r="S38" s="75"/>
    </row>
    <row r="39" spans="1:19" ht="20.25" customHeight="1">
      <c r="A39" s="71">
        <v>2</v>
      </c>
      <c r="B39" s="81"/>
      <c r="C39" s="29"/>
      <c r="D39" s="73" t="s">
        <v>42</v>
      </c>
      <c r="E39" s="74"/>
      <c r="F39" s="75"/>
      <c r="G39" s="71">
        <v>9</v>
      </c>
      <c r="H39" s="16" t="s">
        <v>43</v>
      </c>
      <c r="I39" s="73"/>
      <c r="J39" s="77">
        <v>0</v>
      </c>
      <c r="K39" s="78"/>
      <c r="L39" s="71">
        <v>14</v>
      </c>
      <c r="M39" s="34" t="s">
        <v>44</v>
      </c>
      <c r="N39" s="39"/>
      <c r="O39" s="39"/>
      <c r="P39" s="79">
        <f>M48</f>
        <v>20</v>
      </c>
      <c r="Q39" s="80" t="s">
        <v>41</v>
      </c>
      <c r="R39" s="74">
        <v>0</v>
      </c>
      <c r="S39" s="75"/>
    </row>
    <row r="40" spans="1:19" ht="20.25" customHeight="1">
      <c r="A40" s="71">
        <v>3</v>
      </c>
      <c r="B40" s="72" t="s">
        <v>45</v>
      </c>
      <c r="C40" s="19"/>
      <c r="D40" s="73" t="s">
        <v>38</v>
      </c>
      <c r="E40" s="74">
        <v>0</v>
      </c>
      <c r="F40" s="75"/>
      <c r="G40" s="71">
        <v>10</v>
      </c>
      <c r="H40" s="76" t="s">
        <v>46</v>
      </c>
      <c r="I40" s="36"/>
      <c r="J40" s="77">
        <v>0</v>
      </c>
      <c r="K40" s="78"/>
      <c r="L40" s="71">
        <v>15</v>
      </c>
      <c r="M40" s="34" t="s">
        <v>47</v>
      </c>
      <c r="N40" s="39"/>
      <c r="O40" s="39"/>
      <c r="P40" s="79">
        <f>M48</f>
        <v>20</v>
      </c>
      <c r="Q40" s="80" t="s">
        <v>41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42</v>
      </c>
      <c r="E41" s="74"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48</v>
      </c>
      <c r="N41" s="39"/>
      <c r="O41" s="39"/>
      <c r="P41" s="79">
        <f>M48</f>
        <v>20</v>
      </c>
      <c r="Q41" s="80" t="s">
        <v>41</v>
      </c>
      <c r="R41" s="74">
        <v>0</v>
      </c>
      <c r="S41" s="75"/>
    </row>
    <row r="42" spans="1:19" ht="20.25" customHeight="1">
      <c r="A42" s="71">
        <v>5</v>
      </c>
      <c r="B42" s="72" t="s">
        <v>49</v>
      </c>
      <c r="C42" s="19"/>
      <c r="D42" s="73" t="s">
        <v>38</v>
      </c>
      <c r="E42" s="74"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50</v>
      </c>
      <c r="N42" s="39"/>
      <c r="O42" s="39"/>
      <c r="P42" s="79">
        <f>M48</f>
        <v>20</v>
      </c>
      <c r="Q42" s="80" t="s">
        <v>41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42</v>
      </c>
      <c r="E43" s="74"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51</v>
      </c>
      <c r="N43" s="39"/>
      <c r="O43" s="39"/>
      <c r="P43" s="39"/>
      <c r="Q43" s="39"/>
      <c r="R43" s="74">
        <v>0</v>
      </c>
      <c r="S43" s="75"/>
    </row>
    <row r="44" spans="1:19" ht="20.25" customHeight="1">
      <c r="A44" s="71">
        <v>7</v>
      </c>
      <c r="B44" s="84" t="s">
        <v>52</v>
      </c>
      <c r="C44" s="39"/>
      <c r="D44" s="36"/>
      <c r="E44" s="85">
        <f>SUM(E38:E43)</f>
        <v>0</v>
      </c>
      <c r="F44" s="49"/>
      <c r="G44" s="71">
        <v>12</v>
      </c>
      <c r="H44" s="84" t="s">
        <v>53</v>
      </c>
      <c r="I44" s="36"/>
      <c r="J44" s="86">
        <f>SUM(J38:J41)</f>
        <v>0</v>
      </c>
      <c r="K44" s="87"/>
      <c r="L44" s="71">
        <v>19</v>
      </c>
      <c r="M44" s="84" t="s">
        <v>54</v>
      </c>
      <c r="N44" s="39"/>
      <c r="O44" s="39"/>
      <c r="P44" s="39"/>
      <c r="Q44" s="75"/>
      <c r="R44" s="85">
        <f>SUM(R38:R43)</f>
        <v>0</v>
      </c>
      <c r="S44" s="49"/>
    </row>
    <row r="45" spans="1:19" ht="20.25" customHeight="1">
      <c r="A45" s="88">
        <v>20</v>
      </c>
      <c r="B45" s="89" t="s">
        <v>55</v>
      </c>
      <c r="C45" s="90"/>
      <c r="D45" s="91"/>
      <c r="E45" s="92">
        <v>0</v>
      </c>
      <c r="F45" s="45"/>
      <c r="G45" s="88">
        <v>21</v>
      </c>
      <c r="H45" s="89" t="s">
        <v>56</v>
      </c>
      <c r="I45" s="91"/>
      <c r="J45" s="93">
        <v>0</v>
      </c>
      <c r="K45" s="94">
        <f>M48</f>
        <v>20</v>
      </c>
      <c r="L45" s="88">
        <v>22</v>
      </c>
      <c r="M45" s="89" t="s">
        <v>57</v>
      </c>
      <c r="N45" s="90"/>
      <c r="O45" s="44"/>
      <c r="P45" s="44"/>
      <c r="Q45" s="44"/>
      <c r="R45" s="92">
        <v>0</v>
      </c>
      <c r="S45" s="45"/>
    </row>
    <row r="46" spans="1:19" ht="20.25" customHeight="1">
      <c r="A46" s="95" t="s">
        <v>17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58</v>
      </c>
      <c r="M46" s="52"/>
      <c r="N46" s="67" t="s">
        <v>59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60</v>
      </c>
      <c r="N47" s="39"/>
      <c r="O47" s="39"/>
      <c r="P47" s="39"/>
      <c r="Q47" s="75"/>
      <c r="R47" s="85">
        <f>ROUND(E44+J44+R44+E45+J45+R45,2)</f>
        <v>0</v>
      </c>
      <c r="S47" s="49"/>
    </row>
    <row r="48" spans="1:19" ht="20.25" customHeight="1">
      <c r="A48" s="99" t="s">
        <v>61</v>
      </c>
      <c r="B48" s="28"/>
      <c r="C48" s="28"/>
      <c r="D48" s="28"/>
      <c r="E48" s="28"/>
      <c r="F48" s="29"/>
      <c r="G48" s="100" t="s">
        <v>62</v>
      </c>
      <c r="H48" s="28"/>
      <c r="I48" s="28"/>
      <c r="J48" s="28"/>
      <c r="K48" s="28"/>
      <c r="L48" s="71">
        <v>24</v>
      </c>
      <c r="M48" s="101">
        <v>20</v>
      </c>
      <c r="N48" s="36" t="s">
        <v>41</v>
      </c>
      <c r="O48" s="102">
        <f>R47-O49</f>
        <v>0</v>
      </c>
      <c r="P48" s="28" t="s">
        <v>63</v>
      </c>
      <c r="Q48" s="28"/>
      <c r="R48" s="103">
        <f>ROUND(O48*M48/100,2)</f>
        <v>0</v>
      </c>
      <c r="S48" s="104"/>
    </row>
    <row r="49" spans="1:19" ht="20.25" customHeight="1">
      <c r="A49" s="105" t="s">
        <v>16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20</v>
      </c>
      <c r="N49" s="36" t="s">
        <v>41</v>
      </c>
      <c r="O49" s="102">
        <v>0</v>
      </c>
      <c r="P49" s="39" t="s">
        <v>63</v>
      </c>
      <c r="Q49" s="39"/>
      <c r="R49" s="74">
        <f>ROUND(O49*M49/100,2)</f>
        <v>0</v>
      </c>
      <c r="S49" s="75"/>
    </row>
    <row r="50" spans="1:19" ht="20.25" customHeigh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64</v>
      </c>
      <c r="N50" s="90"/>
      <c r="O50" s="90"/>
      <c r="P50" s="90"/>
      <c r="Q50" s="44"/>
      <c r="R50" s="108">
        <f>R47+R48+R49</f>
        <v>0</v>
      </c>
      <c r="S50" s="109"/>
    </row>
    <row r="51" spans="1:19" ht="20.25" customHeight="1">
      <c r="A51" s="99" t="s">
        <v>65</v>
      </c>
      <c r="B51" s="28"/>
      <c r="C51" s="28"/>
      <c r="D51" s="28"/>
      <c r="E51" s="28"/>
      <c r="F51" s="29"/>
      <c r="G51" s="100" t="s">
        <v>62</v>
      </c>
      <c r="H51" s="28"/>
      <c r="I51" s="28"/>
      <c r="J51" s="28"/>
      <c r="K51" s="28"/>
      <c r="L51" s="65" t="s">
        <v>66</v>
      </c>
      <c r="M51" s="52"/>
      <c r="N51" s="67" t="s">
        <v>67</v>
      </c>
      <c r="O51" s="51"/>
      <c r="P51" s="51"/>
      <c r="Q51" s="51"/>
      <c r="R51" s="110"/>
      <c r="S51" s="54"/>
    </row>
    <row r="52" spans="1:19" ht="20.25" customHeight="1">
      <c r="A52" s="105" t="s">
        <v>18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68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69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61</v>
      </c>
      <c r="B54" s="44"/>
      <c r="C54" s="44"/>
      <c r="D54" s="44"/>
      <c r="E54" s="44"/>
      <c r="F54" s="112"/>
      <c r="G54" s="113" t="s">
        <v>62</v>
      </c>
      <c r="H54" s="44"/>
      <c r="I54" s="44"/>
      <c r="J54" s="44"/>
      <c r="K54" s="44"/>
      <c r="L54" s="88">
        <v>29</v>
      </c>
      <c r="M54" s="89" t="s">
        <v>70</v>
      </c>
      <c r="N54" s="90"/>
      <c r="O54" s="90"/>
      <c r="P54" s="90"/>
      <c r="Q54" s="91"/>
      <c r="R54" s="58">
        <v>0</v>
      </c>
      <c r="S54" s="114"/>
    </row>
  </sheetData>
  <phoneticPr fontId="3" type="noConversion"/>
  <pageMargins left="0.59055119752883911" right="0.59055119752883911" top="0.90551179647445679" bottom="0.90551179647445679" header="0" footer="0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workbookViewId="0">
      <pane ySplit="13" topLeftCell="A14" activePane="bottomLeft" state="frozenSplit"/>
      <selection pane="bottomLeft" activeCell="B9" sqref="B9"/>
    </sheetView>
  </sheetViews>
  <sheetFormatPr defaultColWidth="9.109375" defaultRowHeight="12.75" customHeight="1"/>
  <cols>
    <col min="1" max="1" width="11.109375" style="1" customWidth="1"/>
    <col min="2" max="2" width="55.6640625" style="1" customWidth="1"/>
    <col min="3" max="3" width="13.5546875" style="1" customWidth="1"/>
    <col min="4" max="5" width="13.88671875" style="1" hidden="1" customWidth="1"/>
    <col min="6" max="16384" width="9.109375" style="1"/>
  </cols>
  <sheetData>
    <row r="1" spans="1:7" ht="18" customHeight="1">
      <c r="A1" s="115" t="s">
        <v>71</v>
      </c>
      <c r="B1" s="116"/>
      <c r="C1" s="116"/>
      <c r="D1" s="116"/>
      <c r="E1" s="116"/>
    </row>
    <row r="2" spans="1:7" ht="12" customHeight="1">
      <c r="A2" s="117" t="s">
        <v>72</v>
      </c>
      <c r="B2" s="118" t="str">
        <f>'Krycí list Dráha'!E5</f>
        <v>Obnova bežeckej dráhy v obci Kúty</v>
      </c>
      <c r="C2" s="119"/>
      <c r="D2" s="119"/>
      <c r="E2" s="119"/>
    </row>
    <row r="3" spans="1:7" ht="12" customHeight="1">
      <c r="A3" s="117" t="s">
        <v>73</v>
      </c>
      <c r="B3" s="118"/>
      <c r="C3" s="120"/>
      <c r="D3" s="118"/>
      <c r="E3" s="121"/>
    </row>
    <row r="4" spans="1:7" ht="12" customHeight="1">
      <c r="A4" s="117" t="s">
        <v>74</v>
      </c>
      <c r="B4" s="118" t="str">
        <f>'Krycí list Dráha'!E9</f>
        <v xml:space="preserve"> </v>
      </c>
      <c r="C4" s="120"/>
      <c r="D4" s="118"/>
      <c r="E4" s="121"/>
    </row>
    <row r="5" spans="1:7" ht="12" customHeight="1">
      <c r="A5" s="118" t="s">
        <v>75</v>
      </c>
      <c r="B5" s="118" t="str">
        <f>'Krycí list Dráha'!P5</f>
        <v xml:space="preserve"> </v>
      </c>
      <c r="C5" s="120"/>
      <c r="D5" s="118"/>
      <c r="E5" s="121"/>
    </row>
    <row r="6" spans="1:7" ht="6" customHeight="1">
      <c r="A6" s="118"/>
      <c r="B6" s="118"/>
      <c r="C6" s="120"/>
      <c r="D6" s="118"/>
      <c r="E6" s="121"/>
    </row>
    <row r="7" spans="1:7" ht="12" customHeight="1">
      <c r="A7" s="118" t="s">
        <v>76</v>
      </c>
      <c r="B7" s="118" t="str">
        <f>'Krycí list Dráha'!E26</f>
        <v>obec Kúty</v>
      </c>
      <c r="C7" s="120"/>
      <c r="D7" s="118"/>
      <c r="E7" s="121"/>
    </row>
    <row r="8" spans="1:7" ht="12" customHeight="1">
      <c r="A8" s="118" t="s">
        <v>77</v>
      </c>
      <c r="B8" s="118"/>
      <c r="C8" s="120"/>
      <c r="D8" s="118"/>
      <c r="E8" s="121"/>
    </row>
    <row r="9" spans="1:7" ht="12" customHeight="1">
      <c r="A9" s="118" t="s">
        <v>78</v>
      </c>
      <c r="B9" s="165">
        <f>'Krycí list Dráha'!O31</f>
        <v>0</v>
      </c>
      <c r="C9" s="120"/>
      <c r="D9" s="118"/>
      <c r="E9" s="121"/>
    </row>
    <row r="10" spans="1:7" ht="6" customHeight="1">
      <c r="A10" s="116"/>
      <c r="B10" s="116"/>
      <c r="C10" s="116"/>
      <c r="D10" s="116"/>
      <c r="E10" s="116"/>
    </row>
    <row r="11" spans="1:7" ht="12" customHeight="1">
      <c r="A11" s="122" t="s">
        <v>79</v>
      </c>
      <c r="B11" s="123" t="s">
        <v>80</v>
      </c>
      <c r="C11" s="124" t="s">
        <v>81</v>
      </c>
      <c r="D11" s="125" t="s">
        <v>82</v>
      </c>
      <c r="E11" s="124" t="s">
        <v>83</v>
      </c>
    </row>
    <row r="12" spans="1:7" ht="12" customHeight="1">
      <c r="A12" s="126">
        <v>1</v>
      </c>
      <c r="B12" s="127">
        <v>2</v>
      </c>
      <c r="C12" s="128">
        <v>3</v>
      </c>
      <c r="D12" s="129">
        <v>4</v>
      </c>
      <c r="E12" s="128">
        <v>5</v>
      </c>
    </row>
    <row r="13" spans="1:7" ht="3.75" customHeight="1">
      <c r="A13" s="130"/>
      <c r="B13" s="130"/>
      <c r="C13" s="130"/>
      <c r="D13" s="130"/>
      <c r="E13" s="130"/>
    </row>
    <row r="14" spans="1:7" s="131" customFormat="1" ht="12.75" customHeight="1">
      <c r="A14" s="132" t="str">
        <f>'Rozpocet D'!D14</f>
        <v>HSV</v>
      </c>
      <c r="B14" s="133" t="str">
        <f>'Rozpocet D'!E14</f>
        <v>Práce a dodávky HSV</v>
      </c>
      <c r="C14" s="134">
        <f>'Rozpocet D'!I14</f>
        <v>0</v>
      </c>
      <c r="D14" s="134" t="e">
        <f>'Rozpocet D'!#REF!</f>
        <v>#REF!</v>
      </c>
      <c r="E14" s="134" t="e">
        <f>'Rozpocet D'!#REF!</f>
        <v>#REF!</v>
      </c>
    </row>
    <row r="15" spans="1:7" s="131" customFormat="1" ht="12.75" customHeight="1">
      <c r="A15" s="135"/>
      <c r="B15" s="136" t="str">
        <f>'Rozpocet D'!E15</f>
        <v>Zemné práce</v>
      </c>
      <c r="C15" s="137">
        <f>'Rozpocet D'!I15</f>
        <v>0</v>
      </c>
      <c r="D15" s="137" t="e">
        <f>'Rozpocet D'!#REF!</f>
        <v>#REF!</v>
      </c>
      <c r="E15" s="137" t="e">
        <f>'Rozpocet D'!#REF!</f>
        <v>#REF!</v>
      </c>
      <c r="G15" s="137"/>
    </row>
    <row r="16" spans="1:7" s="131" customFormat="1" ht="12.75" customHeight="1">
      <c r="A16" s="135"/>
      <c r="B16" s="136" t="str">
        <f>'Rozpocet D'!E25</f>
        <v>Zakladanie</v>
      </c>
      <c r="C16" s="137">
        <f>'Rozpocet D'!I25</f>
        <v>0</v>
      </c>
      <c r="D16" s="137" t="e">
        <f>'Rozpocet D'!#REF!</f>
        <v>#REF!</v>
      </c>
      <c r="E16" s="137" t="e">
        <f>'Rozpocet D'!#REF!</f>
        <v>#REF!</v>
      </c>
      <c r="G16" s="137"/>
    </row>
    <row r="17" spans="1:7" s="131" customFormat="1" ht="12.75" customHeight="1">
      <c r="A17" s="135"/>
      <c r="B17" s="136" t="str">
        <f>'Rozpocet D'!E29</f>
        <v>Komunikácie</v>
      </c>
      <c r="C17" s="137">
        <f>'Rozpocet D'!I29</f>
        <v>0</v>
      </c>
      <c r="D17" s="137" t="e">
        <f>'Rozpocet D'!#REF!</f>
        <v>#REF!</v>
      </c>
      <c r="E17" s="137" t="e">
        <f>'Rozpocet D'!#REF!</f>
        <v>#REF!</v>
      </c>
      <c r="G17" s="137"/>
    </row>
    <row r="18" spans="1:7" s="131" customFormat="1" ht="12.75" customHeight="1">
      <c r="A18" s="135"/>
      <c r="B18" s="136" t="str">
        <f>'Rozpocet D'!E34</f>
        <v>Rúrové vedenie</v>
      </c>
      <c r="C18" s="137">
        <f>'Rozpocet D'!I34</f>
        <v>0</v>
      </c>
      <c r="D18" s="137" t="e">
        <f>'Rozpocet D'!#REF!</f>
        <v>#REF!</v>
      </c>
      <c r="E18" s="137" t="e">
        <f>'Rozpocet D'!#REF!</f>
        <v>#REF!</v>
      </c>
      <c r="G18" s="137"/>
    </row>
    <row r="19" spans="1:7" s="131" customFormat="1" ht="12.75" customHeight="1">
      <c r="A19" s="135"/>
      <c r="B19" s="136" t="str">
        <f>'Rozpocet D'!E37</f>
        <v>Ostatné konštrukcie a práce-búranie</v>
      </c>
      <c r="C19" s="137">
        <f>'Rozpocet D'!I37</f>
        <v>0</v>
      </c>
      <c r="D19" s="137" t="e">
        <f>'Rozpocet D'!#REF!</f>
        <v>#REF!</v>
      </c>
      <c r="E19" s="137" t="e">
        <f>'Rozpocet D'!#REF!</f>
        <v>#REF!</v>
      </c>
      <c r="G19" s="137"/>
    </row>
    <row r="20" spans="1:7" s="131" customFormat="1" ht="12.75" customHeight="1">
      <c r="A20" s="135"/>
      <c r="B20" s="136" t="str">
        <f>'Rozpocet D'!E42</f>
        <v>Pružná podkladná vrstva</v>
      </c>
      <c r="C20" s="137">
        <f>'Rozpocet D'!I42</f>
        <v>0</v>
      </c>
      <c r="D20" s="137"/>
      <c r="E20" s="137"/>
      <c r="G20" s="137"/>
    </row>
    <row r="21" spans="1:7" s="131" customFormat="1" ht="12.75" customHeight="1">
      <c r="A21" s="135"/>
      <c r="B21" s="136" t="str">
        <f>'Rozpocet D'!E49</f>
        <v>Pružná podkladná vrstva-Penetrácia</v>
      </c>
      <c r="C21" s="137">
        <f>'Rozpocet D'!I49</f>
        <v>0</v>
      </c>
      <c r="D21" s="137" t="e">
        <f>'Rozpocet D'!#REF!</f>
        <v>#REF!</v>
      </c>
      <c r="E21" s="137" t="e">
        <f>'Rozpocet D'!#REF!</f>
        <v>#REF!</v>
      </c>
      <c r="G21" s="137"/>
    </row>
    <row r="22" spans="1:7" s="131" customFormat="1" ht="12.75" customHeight="1">
      <c r="A22" s="135"/>
      <c r="B22" s="136" t="str">
        <f>'Rozpocet D'!E54</f>
        <v>Umelé povrchy</v>
      </c>
      <c r="C22" s="137">
        <f>'Rozpocet D'!I54</f>
        <v>0</v>
      </c>
      <c r="D22" s="137" t="e">
        <f>'Rozpocet D'!#REF!</f>
        <v>#REF!</v>
      </c>
      <c r="E22" s="137" t="e">
        <f>'Rozpocet D'!#REF!</f>
        <v>#REF!</v>
      </c>
      <c r="G22" s="137"/>
    </row>
    <row r="23" spans="1:7" s="131" customFormat="1" ht="12.75" customHeight="1">
      <c r="A23" s="135"/>
      <c r="B23" s="136" t="str">
        <f>'Rozpocet D'!E73</f>
        <v>Ostatné investičné náklady</v>
      </c>
      <c r="C23" s="137">
        <f>'Rozpocet D'!I73</f>
        <v>0</v>
      </c>
      <c r="D23" s="137" t="e">
        <f>'Rozpocet D'!#REF!</f>
        <v>#REF!</v>
      </c>
      <c r="E23" s="137" t="e">
        <f>'Rozpocet D'!#REF!</f>
        <v>#REF!</v>
      </c>
      <c r="G23" s="137"/>
    </row>
    <row r="24" spans="1:7" s="131" customFormat="1" ht="12.75" customHeight="1">
      <c r="A24" s="135"/>
      <c r="B24" s="136"/>
      <c r="C24" s="137"/>
      <c r="D24" s="137" t="e">
        <f>'Rozpocet D'!#REF!</f>
        <v>#REF!</v>
      </c>
      <c r="E24" s="137" t="e">
        <f>'Rozpocet D'!#REF!</f>
        <v>#REF!</v>
      </c>
      <c r="G24" s="137"/>
    </row>
    <row r="25" spans="1:7" s="138" customFormat="1" ht="12.75" customHeight="1">
      <c r="B25" s="139" t="s">
        <v>84</v>
      </c>
      <c r="C25" s="140">
        <f>SUM(C15:C24)</f>
        <v>0</v>
      </c>
      <c r="D25" s="140" t="e">
        <f>'Rozpocet D'!#REF!</f>
        <v>#REF!</v>
      </c>
      <c r="E25" s="140" t="e">
        <f>'Rozpocet D'!#REF!</f>
        <v>#REF!</v>
      </c>
      <c r="F25" s="140"/>
    </row>
  </sheetData>
  <phoneticPr fontId="3" type="noConversion"/>
  <pageMargins left="1.1023621559143066" right="1.1023621559143066" top="0.78740155696868896" bottom="0.78740155696868896" header="0" footer="0"/>
  <pageSetup paperSize="9" scale="96" fitToHeight="9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6"/>
  <sheetViews>
    <sheetView showGridLines="0" view="pageBreakPreview" zoomScale="85" zoomScaleNormal="85" zoomScaleSheetLayoutView="85" workbookViewId="0">
      <pane ySplit="13" topLeftCell="A69" activePane="bottomLeft" state="frozenSplit"/>
      <selection pane="bottomLeft" activeCell="D8" sqref="D8"/>
    </sheetView>
  </sheetViews>
  <sheetFormatPr defaultColWidth="9.109375" defaultRowHeight="11.25" customHeight="1"/>
  <cols>
    <col min="1" max="1" width="3.33203125" style="1" customWidth="1"/>
    <col min="2" max="2" width="4.5546875" style="1" customWidth="1"/>
    <col min="3" max="3" width="0.6640625" style="1" customWidth="1"/>
    <col min="4" max="4" width="9" style="1" customWidth="1"/>
    <col min="5" max="5" width="55.6640625" style="1" customWidth="1"/>
    <col min="6" max="6" width="4.6640625" style="1" customWidth="1"/>
    <col min="7" max="7" width="9.5546875" style="1" customWidth="1"/>
    <col min="8" max="8" width="10" style="1" customWidth="1"/>
    <col min="9" max="9" width="12.6640625" style="1" customWidth="1"/>
    <col min="10" max="16384" width="9.109375" style="1"/>
  </cols>
  <sheetData>
    <row r="1" spans="1:9" ht="18" customHeight="1">
      <c r="A1" s="115" t="s">
        <v>85</v>
      </c>
      <c r="B1" s="141"/>
      <c r="C1" s="141"/>
      <c r="D1" s="141"/>
      <c r="E1" s="141"/>
      <c r="F1" s="141"/>
      <c r="G1" s="141"/>
      <c r="H1" s="141"/>
      <c r="I1" s="141"/>
    </row>
    <row r="2" spans="1:9" ht="11.25" customHeight="1">
      <c r="A2" s="117" t="s">
        <v>72</v>
      </c>
      <c r="B2" s="118"/>
      <c r="C2" s="164" t="str">
        <f>'Krycí list Dráha'!E5</f>
        <v>Obnova bežeckej dráhy v obci Kúty</v>
      </c>
      <c r="D2" s="118"/>
      <c r="E2" s="118"/>
      <c r="F2" s="118"/>
      <c r="G2" s="118"/>
      <c r="H2" s="118"/>
      <c r="I2" s="118"/>
    </row>
    <row r="3" spans="1:9" ht="11.25" customHeight="1">
      <c r="A3" s="117" t="s">
        <v>73</v>
      </c>
      <c r="B3" s="118"/>
      <c r="C3" s="118"/>
      <c r="D3" s="118"/>
      <c r="E3" s="118"/>
      <c r="F3" s="118"/>
      <c r="G3" s="118"/>
      <c r="H3" s="118"/>
      <c r="I3" s="118"/>
    </row>
    <row r="4" spans="1:9" ht="11.25" customHeight="1">
      <c r="A4" s="117" t="s">
        <v>74</v>
      </c>
      <c r="B4" s="118"/>
      <c r="C4" s="118"/>
      <c r="D4" s="118"/>
      <c r="E4" s="118"/>
      <c r="F4" s="118"/>
      <c r="G4" s="118"/>
      <c r="H4" s="118"/>
      <c r="I4" s="118"/>
    </row>
    <row r="5" spans="1:9" ht="11.25" customHeight="1">
      <c r="A5" s="118" t="s">
        <v>86</v>
      </c>
      <c r="B5" s="118"/>
      <c r="C5" s="118" t="str">
        <f>'Krycí list Dráha'!P5</f>
        <v xml:space="preserve"> </v>
      </c>
      <c r="D5" s="118"/>
      <c r="E5" s="118"/>
      <c r="F5" s="118"/>
      <c r="G5" s="118"/>
      <c r="H5" s="118"/>
      <c r="I5" s="118"/>
    </row>
    <row r="6" spans="1:9" ht="5.25" customHeight="1">
      <c r="A6" s="118"/>
      <c r="B6" s="118"/>
      <c r="C6" s="118"/>
      <c r="D6" s="118"/>
      <c r="E6" s="118"/>
      <c r="F6" s="118"/>
      <c r="G6" s="118"/>
      <c r="H6" s="118"/>
      <c r="I6" s="118"/>
    </row>
    <row r="7" spans="1:9" ht="11.25" customHeight="1">
      <c r="A7" s="118" t="s">
        <v>76</v>
      </c>
      <c r="B7" s="118"/>
      <c r="C7" s="164" t="s">
        <v>175</v>
      </c>
      <c r="D7" s="118"/>
      <c r="E7" s="118"/>
      <c r="F7" s="118"/>
      <c r="G7" s="118"/>
      <c r="H7" s="118"/>
      <c r="I7" s="118"/>
    </row>
    <row r="8" spans="1:9" ht="11.25" customHeight="1">
      <c r="A8" s="118" t="s">
        <v>144</v>
      </c>
      <c r="B8" s="118"/>
      <c r="C8" s="118"/>
      <c r="D8" s="118"/>
      <c r="E8" s="118"/>
      <c r="F8" s="118"/>
      <c r="G8" s="118"/>
      <c r="H8" s="118"/>
      <c r="I8" s="118"/>
    </row>
    <row r="9" spans="1:9" ht="11.25" customHeight="1">
      <c r="A9" s="118" t="s">
        <v>78</v>
      </c>
      <c r="B9" s="118"/>
      <c r="C9" s="152"/>
      <c r="D9" s="118"/>
      <c r="E9" s="165">
        <f>'Krycí list Dráha'!O31</f>
        <v>0</v>
      </c>
      <c r="F9" s="118"/>
      <c r="G9" s="118"/>
      <c r="H9" s="118"/>
      <c r="I9" s="118"/>
    </row>
    <row r="10" spans="1:9" ht="13.2">
      <c r="A10" s="141"/>
      <c r="B10" s="141"/>
      <c r="C10" s="141"/>
      <c r="D10" s="141"/>
      <c r="E10" s="141"/>
      <c r="F10" s="141"/>
      <c r="G10" s="141"/>
      <c r="H10" s="141"/>
      <c r="I10" s="141"/>
    </row>
    <row r="11" spans="1:9" ht="21.75" customHeight="1">
      <c r="A11" s="122" t="s">
        <v>87</v>
      </c>
      <c r="B11" s="123" t="s">
        <v>88</v>
      </c>
      <c r="C11" s="123" t="s">
        <v>89</v>
      </c>
      <c r="D11" s="123" t="s">
        <v>90</v>
      </c>
      <c r="E11" s="123" t="s">
        <v>80</v>
      </c>
      <c r="F11" s="123" t="s">
        <v>91</v>
      </c>
      <c r="G11" s="123" t="s">
        <v>92</v>
      </c>
      <c r="H11" s="123" t="s">
        <v>93</v>
      </c>
      <c r="I11" s="123" t="s">
        <v>81</v>
      </c>
    </row>
    <row r="12" spans="1:9" ht="11.25" customHeight="1">
      <c r="A12" s="126">
        <v>1</v>
      </c>
      <c r="B12" s="127">
        <v>2</v>
      </c>
      <c r="C12" s="127">
        <v>3</v>
      </c>
      <c r="D12" s="127">
        <v>4</v>
      </c>
      <c r="E12" s="127">
        <v>5</v>
      </c>
      <c r="F12" s="127">
        <v>6</v>
      </c>
      <c r="G12" s="127">
        <v>7</v>
      </c>
      <c r="H12" s="127">
        <v>8</v>
      </c>
      <c r="I12" s="127">
        <v>9</v>
      </c>
    </row>
    <row r="13" spans="1:9" ht="3.75" customHeight="1">
      <c r="A13" s="141"/>
      <c r="B13" s="141"/>
      <c r="C13" s="141"/>
      <c r="D13" s="141"/>
      <c r="E13" s="141"/>
      <c r="F13" s="141"/>
      <c r="G13" s="141"/>
      <c r="H13" s="141"/>
      <c r="I13" s="141"/>
    </row>
    <row r="14" spans="1:9" s="131" customFormat="1" ht="12.75" customHeight="1">
      <c r="A14" s="142"/>
      <c r="B14" s="143" t="s">
        <v>58</v>
      </c>
      <c r="C14" s="142"/>
      <c r="D14" s="142" t="s">
        <v>37</v>
      </c>
      <c r="E14" s="142" t="s">
        <v>94</v>
      </c>
      <c r="F14" s="142"/>
      <c r="G14" s="142"/>
      <c r="H14" s="142"/>
      <c r="I14" s="144">
        <f>SUM(I15+I25+I29+I34+I37+I42+I49+I54+I73)</f>
        <v>0</v>
      </c>
    </row>
    <row r="15" spans="1:9" s="131" customFormat="1" ht="12.75" customHeight="1">
      <c r="B15" s="135" t="s">
        <v>58</v>
      </c>
      <c r="D15" s="136" t="s">
        <v>95</v>
      </c>
      <c r="E15" s="136" t="s">
        <v>96</v>
      </c>
      <c r="I15" s="137">
        <f>SUM(I16:I24)</f>
        <v>0</v>
      </c>
    </row>
    <row r="16" spans="1:9" s="16" customFormat="1" ht="10.199999999999999">
      <c r="A16" s="145">
        <v>1</v>
      </c>
      <c r="B16" s="145" t="s">
        <v>97</v>
      </c>
      <c r="C16" s="145" t="s">
        <v>98</v>
      </c>
      <c r="D16" s="16" t="s">
        <v>106</v>
      </c>
      <c r="E16" s="157" t="s">
        <v>176</v>
      </c>
      <c r="F16" s="145" t="s">
        <v>107</v>
      </c>
      <c r="G16" s="147">
        <v>143</v>
      </c>
      <c r="H16" s="147">
        <v>0</v>
      </c>
      <c r="I16" s="147">
        <f t="shared" ref="I16:I24" si="0">SUM(G16*H16)</f>
        <v>0</v>
      </c>
    </row>
    <row r="17" spans="1:10" s="16" customFormat="1" ht="19.5" customHeight="1">
      <c r="A17" s="145">
        <v>2</v>
      </c>
      <c r="B17" s="145" t="s">
        <v>97</v>
      </c>
      <c r="C17" s="145" t="s">
        <v>98</v>
      </c>
      <c r="D17" s="16" t="s">
        <v>108</v>
      </c>
      <c r="E17" s="157" t="s">
        <v>171</v>
      </c>
      <c r="F17" s="145" t="s">
        <v>107</v>
      </c>
      <c r="G17" s="147">
        <v>8</v>
      </c>
      <c r="H17" s="147">
        <v>0</v>
      </c>
      <c r="I17" s="147">
        <f t="shared" si="0"/>
        <v>0</v>
      </c>
    </row>
    <row r="18" spans="1:10" s="16" customFormat="1" ht="13.5" customHeight="1">
      <c r="A18" s="145">
        <v>3</v>
      </c>
      <c r="B18" s="145" t="s">
        <v>97</v>
      </c>
      <c r="C18" s="145" t="s">
        <v>98</v>
      </c>
      <c r="D18" s="16" t="s">
        <v>109</v>
      </c>
      <c r="E18" s="146" t="s">
        <v>143</v>
      </c>
      <c r="F18" s="145" t="s">
        <v>107</v>
      </c>
      <c r="G18" s="147">
        <v>18</v>
      </c>
      <c r="H18" s="147">
        <v>0</v>
      </c>
      <c r="I18" s="147">
        <f t="shared" si="0"/>
        <v>0</v>
      </c>
    </row>
    <row r="19" spans="1:10" s="16" customFormat="1" ht="13.5" customHeight="1">
      <c r="A19" s="145">
        <v>4</v>
      </c>
      <c r="B19" s="145" t="s">
        <v>97</v>
      </c>
      <c r="C19" s="145" t="s">
        <v>98</v>
      </c>
      <c r="D19" s="16" t="s">
        <v>109</v>
      </c>
      <c r="E19" s="146" t="s">
        <v>146</v>
      </c>
      <c r="F19" s="145" t="s">
        <v>107</v>
      </c>
      <c r="G19" s="147">
        <v>13</v>
      </c>
      <c r="H19" s="147">
        <v>0</v>
      </c>
      <c r="I19" s="147">
        <f t="shared" si="0"/>
        <v>0</v>
      </c>
    </row>
    <row r="20" spans="1:10" s="16" customFormat="1" ht="13.5" customHeight="1">
      <c r="A20" s="145">
        <v>5</v>
      </c>
      <c r="B20" s="145" t="s">
        <v>97</v>
      </c>
      <c r="C20" s="145" t="s">
        <v>98</v>
      </c>
      <c r="D20" s="16" t="s">
        <v>110</v>
      </c>
      <c r="E20" s="146" t="s">
        <v>111</v>
      </c>
      <c r="F20" s="145" t="s">
        <v>107</v>
      </c>
      <c r="G20" s="147">
        <f>SUM(G16+G17+G18+G19)</f>
        <v>182</v>
      </c>
      <c r="H20" s="147">
        <v>0</v>
      </c>
      <c r="I20" s="147">
        <f t="shared" si="0"/>
        <v>0</v>
      </c>
    </row>
    <row r="21" spans="1:10" s="16" customFormat="1" ht="13.5" customHeight="1">
      <c r="A21" s="145">
        <v>6</v>
      </c>
      <c r="B21" s="145" t="s">
        <v>97</v>
      </c>
      <c r="C21" s="145" t="s">
        <v>98</v>
      </c>
      <c r="D21" s="16" t="s">
        <v>112</v>
      </c>
      <c r="E21" s="146" t="s">
        <v>113</v>
      </c>
      <c r="F21" s="145" t="s">
        <v>107</v>
      </c>
      <c r="G21" s="147">
        <f>SUM(G20)</f>
        <v>182</v>
      </c>
      <c r="H21" s="147">
        <v>0</v>
      </c>
      <c r="I21" s="147">
        <f t="shared" si="0"/>
        <v>0</v>
      </c>
    </row>
    <row r="22" spans="1:10" s="16" customFormat="1" ht="13.5" customHeight="1">
      <c r="A22" s="145">
        <v>7</v>
      </c>
      <c r="B22" s="145" t="s">
        <v>97</v>
      </c>
      <c r="C22" s="145" t="s">
        <v>98</v>
      </c>
      <c r="D22" s="16" t="s">
        <v>114</v>
      </c>
      <c r="E22" s="146" t="s">
        <v>115</v>
      </c>
      <c r="F22" s="145" t="s">
        <v>107</v>
      </c>
      <c r="G22" s="147">
        <f>SUM(G21)</f>
        <v>182</v>
      </c>
      <c r="H22" s="147">
        <v>0</v>
      </c>
      <c r="I22" s="147">
        <f t="shared" si="0"/>
        <v>0</v>
      </c>
    </row>
    <row r="23" spans="1:10" s="16" customFormat="1" ht="13.5" customHeight="1">
      <c r="A23" s="145">
        <v>8</v>
      </c>
      <c r="B23" s="145" t="s">
        <v>97</v>
      </c>
      <c r="C23" s="145" t="s">
        <v>98</v>
      </c>
      <c r="D23" s="16" t="s">
        <v>116</v>
      </c>
      <c r="E23" s="146" t="s">
        <v>117</v>
      </c>
      <c r="F23" s="145" t="s">
        <v>118</v>
      </c>
      <c r="G23" s="147">
        <f>SUM(G22*2)</f>
        <v>364</v>
      </c>
      <c r="H23" s="147">
        <v>0</v>
      </c>
      <c r="I23" s="147">
        <f t="shared" si="0"/>
        <v>0</v>
      </c>
    </row>
    <row r="24" spans="1:10" s="16" customFormat="1" ht="24" customHeight="1">
      <c r="A24" s="145">
        <v>9</v>
      </c>
      <c r="B24" s="145" t="s">
        <v>97</v>
      </c>
      <c r="C24" s="145" t="s">
        <v>98</v>
      </c>
      <c r="D24" s="16" t="s">
        <v>119</v>
      </c>
      <c r="E24" s="146" t="s">
        <v>145</v>
      </c>
      <c r="F24" s="145" t="s">
        <v>102</v>
      </c>
      <c r="G24" s="155">
        <v>300</v>
      </c>
      <c r="H24" s="147">
        <v>0</v>
      </c>
      <c r="I24" s="147">
        <f t="shared" si="0"/>
        <v>0</v>
      </c>
      <c r="J24" s="154"/>
    </row>
    <row r="25" spans="1:10" s="131" customFormat="1" ht="12.75" customHeight="1">
      <c r="B25" s="135" t="s">
        <v>58</v>
      </c>
      <c r="D25" s="136" t="s">
        <v>99</v>
      </c>
      <c r="E25" s="136" t="s">
        <v>122</v>
      </c>
      <c r="H25" s="147"/>
      <c r="I25" s="137">
        <f>SUM(I26:I28)</f>
        <v>0</v>
      </c>
    </row>
    <row r="26" spans="1:10" s="16" customFormat="1" ht="30.6">
      <c r="A26" s="145">
        <v>10</v>
      </c>
      <c r="B26" s="145" t="s">
        <v>97</v>
      </c>
      <c r="C26" s="145" t="s">
        <v>123</v>
      </c>
      <c r="D26" s="16" t="s">
        <v>124</v>
      </c>
      <c r="E26" s="157" t="s">
        <v>172</v>
      </c>
      <c r="F26" s="145" t="s">
        <v>107</v>
      </c>
      <c r="G26" s="147">
        <f>SUM(G17+G18)</f>
        <v>26</v>
      </c>
      <c r="H26" s="147">
        <v>0</v>
      </c>
      <c r="I26" s="147">
        <f>SUM(G26*H26)</f>
        <v>0</v>
      </c>
    </row>
    <row r="27" spans="1:10" s="16" customFormat="1" ht="24" customHeight="1">
      <c r="A27" s="145">
        <v>11</v>
      </c>
      <c r="B27" s="145" t="s">
        <v>97</v>
      </c>
      <c r="C27" s="145" t="s">
        <v>123</v>
      </c>
      <c r="D27" s="16" t="s">
        <v>125</v>
      </c>
      <c r="E27" s="157" t="s">
        <v>166</v>
      </c>
      <c r="F27" s="145" t="s">
        <v>102</v>
      </c>
      <c r="G27" s="147">
        <v>158</v>
      </c>
      <c r="H27" s="147">
        <v>0</v>
      </c>
      <c r="I27" s="147">
        <f>SUM(G27*H27)</f>
        <v>0</v>
      </c>
    </row>
    <row r="28" spans="1:10" s="16" customFormat="1" ht="13.5" customHeight="1">
      <c r="A28" s="148">
        <v>12</v>
      </c>
      <c r="B28" s="148" t="s">
        <v>120</v>
      </c>
      <c r="C28" s="148" t="s">
        <v>121</v>
      </c>
      <c r="D28" s="149" t="s">
        <v>126</v>
      </c>
      <c r="E28" s="163" t="s">
        <v>165</v>
      </c>
      <c r="F28" s="148" t="s">
        <v>102</v>
      </c>
      <c r="G28" s="151">
        <v>158</v>
      </c>
      <c r="H28" s="147">
        <v>0</v>
      </c>
      <c r="I28" s="147">
        <f>SUM(G28*H28)</f>
        <v>0</v>
      </c>
    </row>
    <row r="29" spans="1:10" s="131" customFormat="1" ht="12.75" customHeight="1">
      <c r="B29" s="135" t="s">
        <v>58</v>
      </c>
      <c r="D29" s="136" t="s">
        <v>100</v>
      </c>
      <c r="E29" s="136" t="s">
        <v>127</v>
      </c>
      <c r="H29" s="147"/>
      <c r="I29" s="137">
        <f>SUM(I30:I33)</f>
        <v>0</v>
      </c>
    </row>
    <row r="30" spans="1:10" s="16" customFormat="1" ht="24" customHeight="1">
      <c r="A30" s="145">
        <v>13</v>
      </c>
      <c r="B30" s="145" t="s">
        <v>97</v>
      </c>
      <c r="C30" s="145" t="s">
        <v>101</v>
      </c>
      <c r="D30" s="16" t="s">
        <v>128</v>
      </c>
      <c r="E30" s="146" t="s">
        <v>147</v>
      </c>
      <c r="F30" s="145" t="s">
        <v>102</v>
      </c>
      <c r="G30" s="147">
        <v>714</v>
      </c>
      <c r="H30" s="147">
        <v>0</v>
      </c>
      <c r="I30" s="147">
        <f>SUM(G30*H30)</f>
        <v>0</v>
      </c>
    </row>
    <row r="31" spans="1:10" s="16" customFormat="1" ht="24" customHeight="1">
      <c r="A31" s="145">
        <v>14</v>
      </c>
      <c r="B31" s="145" t="s">
        <v>97</v>
      </c>
      <c r="C31" s="145" t="s">
        <v>121</v>
      </c>
      <c r="D31" s="16" t="s">
        <v>128</v>
      </c>
      <c r="E31" s="146" t="s">
        <v>147</v>
      </c>
      <c r="F31" s="145" t="s">
        <v>167</v>
      </c>
      <c r="G31" s="147">
        <v>214</v>
      </c>
      <c r="H31" s="147">
        <v>0</v>
      </c>
      <c r="I31" s="147">
        <f>SUM(G31*H31)</f>
        <v>0</v>
      </c>
    </row>
    <row r="32" spans="1:10" s="16" customFormat="1" ht="23.85" customHeight="1">
      <c r="A32" s="145">
        <v>15</v>
      </c>
      <c r="B32" s="145" t="s">
        <v>97</v>
      </c>
      <c r="C32" s="145" t="s">
        <v>101</v>
      </c>
      <c r="D32" s="16" t="s">
        <v>129</v>
      </c>
      <c r="E32" s="146" t="s">
        <v>170</v>
      </c>
      <c r="F32" s="145" t="s">
        <v>102</v>
      </c>
      <c r="G32" s="147">
        <v>714</v>
      </c>
      <c r="H32" s="147">
        <v>0</v>
      </c>
      <c r="I32" s="147">
        <f>SUM(G32*H32)</f>
        <v>0</v>
      </c>
    </row>
    <row r="33" spans="1:10" s="16" customFormat="1" ht="24" customHeight="1">
      <c r="A33" s="145">
        <v>16</v>
      </c>
      <c r="B33" s="145" t="s">
        <v>97</v>
      </c>
      <c r="C33" s="145" t="s">
        <v>121</v>
      </c>
      <c r="D33" s="16" t="s">
        <v>128</v>
      </c>
      <c r="E33" s="146" t="s">
        <v>174</v>
      </c>
      <c r="F33" s="145" t="s">
        <v>167</v>
      </c>
      <c r="G33" s="147">
        <v>143</v>
      </c>
      <c r="H33" s="147">
        <v>0</v>
      </c>
      <c r="I33" s="147">
        <f>SUM(G33*H33)</f>
        <v>0</v>
      </c>
    </row>
    <row r="34" spans="1:10" s="131" customFormat="1" ht="12.75" customHeight="1">
      <c r="A34" s="145"/>
      <c r="B34" s="135" t="s">
        <v>58</v>
      </c>
      <c r="D34" s="136" t="s">
        <v>103</v>
      </c>
      <c r="E34" s="136" t="s">
        <v>130</v>
      </c>
      <c r="H34" s="147"/>
      <c r="I34" s="137">
        <f>SUM(I35:I36)</f>
        <v>0</v>
      </c>
    </row>
    <row r="35" spans="1:10" s="16" customFormat="1" ht="24" customHeight="1">
      <c r="A35" s="145">
        <v>17</v>
      </c>
      <c r="B35" s="145" t="s">
        <v>97</v>
      </c>
      <c r="C35" s="145" t="s">
        <v>131</v>
      </c>
      <c r="D35" s="16" t="s">
        <v>132</v>
      </c>
      <c r="E35" s="146" t="s">
        <v>162</v>
      </c>
      <c r="F35" s="145" t="s">
        <v>104</v>
      </c>
      <c r="G35" s="147">
        <v>150</v>
      </c>
      <c r="H35" s="147">
        <v>0</v>
      </c>
      <c r="I35" s="147">
        <f>SUM(G35*H35)</f>
        <v>0</v>
      </c>
    </row>
    <row r="36" spans="1:10" s="16" customFormat="1" ht="13.5" customHeight="1">
      <c r="A36" s="145">
        <v>18</v>
      </c>
      <c r="B36" s="148" t="s">
        <v>120</v>
      </c>
      <c r="C36" s="148" t="s">
        <v>121</v>
      </c>
      <c r="D36" s="149" t="s">
        <v>133</v>
      </c>
      <c r="E36" s="150" t="s">
        <v>179</v>
      </c>
      <c r="F36" s="148" t="s">
        <v>104</v>
      </c>
      <c r="G36" s="151">
        <v>150</v>
      </c>
      <c r="H36" s="147">
        <v>0</v>
      </c>
      <c r="I36" s="147">
        <f>SUM(G36*H36)</f>
        <v>0</v>
      </c>
    </row>
    <row r="37" spans="1:10" s="131" customFormat="1" ht="12.75" customHeight="1">
      <c r="A37" s="145"/>
      <c r="B37" s="135" t="s">
        <v>58</v>
      </c>
      <c r="D37" s="136" t="s">
        <v>105</v>
      </c>
      <c r="E37" s="136" t="s">
        <v>135</v>
      </c>
      <c r="H37" s="147"/>
      <c r="I37" s="137">
        <f>SUM(I38:I41)</f>
        <v>0</v>
      </c>
    </row>
    <row r="38" spans="1:10" s="16" customFormat="1" ht="20.399999999999999">
      <c r="A38" s="145">
        <v>19</v>
      </c>
      <c r="B38" s="145" t="s">
        <v>97</v>
      </c>
      <c r="C38" s="145" t="s">
        <v>101</v>
      </c>
      <c r="D38" s="16" t="s">
        <v>136</v>
      </c>
      <c r="E38" s="146" t="s">
        <v>169</v>
      </c>
      <c r="F38" s="145" t="s">
        <v>104</v>
      </c>
      <c r="G38" s="147">
        <v>317</v>
      </c>
      <c r="H38" s="147">
        <v>0</v>
      </c>
      <c r="I38" s="147">
        <f>SUM(G38*H38)</f>
        <v>0</v>
      </c>
    </row>
    <row r="39" spans="1:10" s="158" customFormat="1" ht="18" customHeight="1">
      <c r="A39" s="156">
        <v>20</v>
      </c>
      <c r="B39" s="159" t="s">
        <v>120</v>
      </c>
      <c r="C39" s="159" t="s">
        <v>121</v>
      </c>
      <c r="D39" s="160" t="s">
        <v>163</v>
      </c>
      <c r="E39" s="161" t="s">
        <v>164</v>
      </c>
      <c r="F39" s="159" t="s">
        <v>107</v>
      </c>
      <c r="G39" s="162">
        <v>15.85</v>
      </c>
      <c r="H39" s="147">
        <v>0</v>
      </c>
      <c r="I39" s="147">
        <f>SUM(G39*H39)</f>
        <v>0</v>
      </c>
    </row>
    <row r="40" spans="1:10" s="16" customFormat="1" ht="13.5" customHeight="1">
      <c r="A40" s="145">
        <v>21</v>
      </c>
      <c r="B40" s="148" t="s">
        <v>120</v>
      </c>
      <c r="C40" s="148" t="s">
        <v>121</v>
      </c>
      <c r="D40" s="149" t="s">
        <v>137</v>
      </c>
      <c r="E40" s="163" t="s">
        <v>173</v>
      </c>
      <c r="F40" s="148" t="s">
        <v>104</v>
      </c>
      <c r="G40" s="151">
        <v>317</v>
      </c>
      <c r="H40" s="147">
        <v>0</v>
      </c>
      <c r="I40" s="147">
        <f>SUM(G40*H40)</f>
        <v>0</v>
      </c>
    </row>
    <row r="41" spans="1:10" s="16" customFormat="1" ht="13.5" customHeight="1">
      <c r="A41" s="145">
        <v>22</v>
      </c>
      <c r="B41" s="148" t="s">
        <v>120</v>
      </c>
      <c r="C41" s="148" t="s">
        <v>121</v>
      </c>
      <c r="D41" s="149" t="s">
        <v>137</v>
      </c>
      <c r="E41" s="163" t="s">
        <v>177</v>
      </c>
      <c r="F41" s="148" t="s">
        <v>104</v>
      </c>
      <c r="G41" s="151">
        <v>24</v>
      </c>
      <c r="H41" s="147">
        <v>0</v>
      </c>
      <c r="I41" s="147">
        <f>SUM(G41*H41)</f>
        <v>0</v>
      </c>
    </row>
    <row r="42" spans="1:10" s="131" customFormat="1" ht="12.75" customHeight="1">
      <c r="A42" s="145"/>
      <c r="B42" s="135" t="s">
        <v>58</v>
      </c>
      <c r="D42" s="136" t="s">
        <v>148</v>
      </c>
      <c r="E42" s="136" t="s">
        <v>149</v>
      </c>
      <c r="H42" s="147"/>
      <c r="I42" s="137">
        <f>SUM(I44:I47)</f>
        <v>0</v>
      </c>
    </row>
    <row r="43" spans="1:10" s="16" customFormat="1" ht="24" customHeight="1">
      <c r="A43" s="145">
        <v>23</v>
      </c>
      <c r="B43" s="145" t="s">
        <v>97</v>
      </c>
      <c r="C43" s="145" t="s">
        <v>134</v>
      </c>
      <c r="D43" s="16" t="s">
        <v>150</v>
      </c>
      <c r="E43" s="298" t="s">
        <v>477</v>
      </c>
      <c r="F43" s="299" t="s">
        <v>102</v>
      </c>
      <c r="G43" s="300">
        <v>672</v>
      </c>
      <c r="H43" s="147"/>
      <c r="I43" s="147"/>
      <c r="J43" s="302"/>
    </row>
    <row r="44" spans="1:10" s="16" customFormat="1" ht="10.199999999999999">
      <c r="A44" s="145"/>
      <c r="B44" s="145"/>
      <c r="C44" s="145"/>
      <c r="E44" s="146" t="s">
        <v>473</v>
      </c>
      <c r="F44" s="297" t="s">
        <v>356</v>
      </c>
      <c r="G44" s="147">
        <v>22000</v>
      </c>
      <c r="H44" s="147">
        <v>0</v>
      </c>
      <c r="I44" s="147">
        <f t="shared" ref="I44:I47" si="1">SUM(G44*H44)</f>
        <v>0</v>
      </c>
    </row>
    <row r="45" spans="1:10" s="16" customFormat="1" ht="10.199999999999999">
      <c r="A45" s="145"/>
      <c r="B45" s="145"/>
      <c r="C45" s="145"/>
      <c r="E45" s="146" t="s">
        <v>474</v>
      </c>
      <c r="F45" s="297" t="s">
        <v>356</v>
      </c>
      <c r="G45" s="147">
        <v>2800</v>
      </c>
      <c r="H45" s="147">
        <v>0</v>
      </c>
      <c r="I45" s="147">
        <f t="shared" si="1"/>
        <v>0</v>
      </c>
    </row>
    <row r="46" spans="1:10" s="16" customFormat="1" ht="10.199999999999999">
      <c r="A46" s="145"/>
      <c r="B46" s="145"/>
      <c r="C46" s="145"/>
      <c r="E46" s="146" t="s">
        <v>475</v>
      </c>
      <c r="F46" s="297" t="s">
        <v>356</v>
      </c>
      <c r="G46" s="147">
        <v>1180</v>
      </c>
      <c r="H46" s="147">
        <v>0</v>
      </c>
      <c r="I46" s="147">
        <f t="shared" si="1"/>
        <v>0</v>
      </c>
    </row>
    <row r="47" spans="1:10" s="16" customFormat="1" ht="10.199999999999999">
      <c r="A47" s="145"/>
      <c r="B47" s="145"/>
      <c r="C47" s="145"/>
      <c r="E47" s="146" t="s">
        <v>476</v>
      </c>
      <c r="F47" s="297" t="s">
        <v>102</v>
      </c>
      <c r="G47" s="147">
        <v>672</v>
      </c>
      <c r="H47" s="301">
        <v>0</v>
      </c>
      <c r="I47" s="147">
        <f t="shared" si="1"/>
        <v>0</v>
      </c>
    </row>
    <row r="48" spans="1:10" s="16" customFormat="1" ht="10.199999999999999">
      <c r="A48" s="145"/>
      <c r="B48" s="145"/>
      <c r="C48" s="145"/>
      <c r="E48" s="146"/>
      <c r="F48" s="297"/>
      <c r="G48" s="147"/>
      <c r="H48" s="147"/>
      <c r="I48" s="147"/>
    </row>
    <row r="49" spans="1:10" s="131" customFormat="1" ht="12.75" customHeight="1">
      <c r="A49" s="145"/>
      <c r="B49" s="135" t="s">
        <v>58</v>
      </c>
      <c r="D49" s="136" t="s">
        <v>148</v>
      </c>
      <c r="E49" s="136" t="s">
        <v>160</v>
      </c>
      <c r="H49" s="147"/>
      <c r="I49" s="137">
        <f>SUM(I51:I53)</f>
        <v>0</v>
      </c>
    </row>
    <row r="50" spans="1:10" s="131" customFormat="1" ht="12.75" customHeight="1">
      <c r="A50" s="145">
        <v>24</v>
      </c>
      <c r="B50" s="145" t="s">
        <v>97</v>
      </c>
      <c r="C50" s="145" t="s">
        <v>134</v>
      </c>
      <c r="D50" s="16" t="s">
        <v>150</v>
      </c>
      <c r="E50" s="298" t="s">
        <v>161</v>
      </c>
      <c r="F50" s="299" t="s">
        <v>102</v>
      </c>
      <c r="G50" s="300">
        <v>672</v>
      </c>
      <c r="H50" s="147"/>
      <c r="I50" s="147"/>
    </row>
    <row r="51" spans="1:10" s="131" customFormat="1" ht="10.199999999999999">
      <c r="A51" s="145"/>
      <c r="B51" s="145"/>
      <c r="C51" s="145"/>
      <c r="D51" s="16"/>
      <c r="E51" s="146" t="s">
        <v>478</v>
      </c>
      <c r="F51" s="145" t="s">
        <v>479</v>
      </c>
      <c r="G51" s="147">
        <v>50</v>
      </c>
      <c r="H51" s="147">
        <v>0</v>
      </c>
      <c r="I51" s="147">
        <f>ROUND(G51*H51,2)</f>
        <v>0</v>
      </c>
    </row>
    <row r="52" spans="1:10" s="131" customFormat="1" ht="10.199999999999999">
      <c r="A52" s="145"/>
      <c r="B52" s="145"/>
      <c r="C52" s="145"/>
      <c r="D52" s="16"/>
      <c r="E52" s="146" t="s">
        <v>480</v>
      </c>
      <c r="F52" s="145" t="s">
        <v>356</v>
      </c>
      <c r="G52" s="147">
        <v>168</v>
      </c>
      <c r="H52" s="147">
        <v>0</v>
      </c>
      <c r="I52" s="147">
        <f>ROUND(G52*H52,2)</f>
        <v>0</v>
      </c>
    </row>
    <row r="53" spans="1:10" s="131" customFormat="1" ht="10.199999999999999">
      <c r="A53" s="145"/>
      <c r="B53" s="145"/>
      <c r="C53" s="145"/>
      <c r="D53" s="16"/>
      <c r="E53" s="146" t="s">
        <v>481</v>
      </c>
      <c r="F53" s="145" t="s">
        <v>102</v>
      </c>
      <c r="G53" s="147">
        <v>672</v>
      </c>
      <c r="H53" s="301">
        <v>0</v>
      </c>
      <c r="I53" s="147">
        <f>ROUND(G53*H53,2)</f>
        <v>0</v>
      </c>
    </row>
    <row r="54" spans="1:10" s="131" customFormat="1" ht="12.75" customHeight="1">
      <c r="A54" s="145"/>
      <c r="B54" s="135" t="s">
        <v>58</v>
      </c>
      <c r="D54" s="136" t="s">
        <v>151</v>
      </c>
      <c r="E54" s="136" t="s">
        <v>152</v>
      </c>
      <c r="H54" s="147"/>
      <c r="I54" s="137">
        <f>SUM(I55:I72)</f>
        <v>0</v>
      </c>
    </row>
    <row r="55" spans="1:10" s="16" customFormat="1" ht="20.399999999999999">
      <c r="A55" s="145">
        <v>25</v>
      </c>
      <c r="B55" s="145" t="s">
        <v>97</v>
      </c>
      <c r="C55" s="145" t="s">
        <v>134</v>
      </c>
      <c r="D55" s="16" t="s">
        <v>153</v>
      </c>
      <c r="E55" s="157" t="s">
        <v>168</v>
      </c>
      <c r="F55" s="145" t="s">
        <v>102</v>
      </c>
      <c r="G55" s="147">
        <v>650</v>
      </c>
      <c r="H55" s="147"/>
      <c r="I55" s="147"/>
      <c r="J55" s="302"/>
    </row>
    <row r="56" spans="1:10" s="16" customFormat="1" ht="10.199999999999999">
      <c r="A56" s="145">
        <v>25</v>
      </c>
      <c r="B56" s="145" t="s">
        <v>97</v>
      </c>
      <c r="C56" s="145" t="s">
        <v>134</v>
      </c>
      <c r="D56" s="16" t="s">
        <v>153</v>
      </c>
      <c r="E56" s="298" t="s">
        <v>482</v>
      </c>
      <c r="F56" s="299" t="s">
        <v>102</v>
      </c>
      <c r="G56" s="300">
        <v>650</v>
      </c>
      <c r="H56" s="147"/>
      <c r="I56" s="147"/>
    </row>
    <row r="57" spans="1:10" s="16" customFormat="1" ht="10.199999999999999">
      <c r="A57" s="145"/>
      <c r="B57" s="145"/>
      <c r="C57" s="145"/>
      <c r="E57" s="298"/>
      <c r="F57" s="299"/>
      <c r="G57" s="300"/>
      <c r="H57" s="147"/>
      <c r="I57" s="147"/>
    </row>
    <row r="58" spans="1:10" s="16" customFormat="1" ht="10.199999999999999">
      <c r="A58" s="145"/>
      <c r="B58" s="145"/>
      <c r="C58" s="145"/>
      <c r="E58" s="298" t="s">
        <v>483</v>
      </c>
      <c r="F58" s="299"/>
      <c r="G58" s="300"/>
      <c r="H58" s="147"/>
      <c r="I58" s="147"/>
    </row>
    <row r="59" spans="1:10" s="131" customFormat="1" ht="10.199999999999999">
      <c r="A59" s="145"/>
      <c r="B59" s="145"/>
      <c r="C59" s="145"/>
      <c r="D59" s="16"/>
      <c r="E59" s="146" t="s">
        <v>484</v>
      </c>
      <c r="F59" s="145" t="s">
        <v>356</v>
      </c>
      <c r="G59" s="147">
        <v>7150</v>
      </c>
      <c r="H59" s="147">
        <v>0</v>
      </c>
      <c r="I59" s="147">
        <f>ROUND(G59*H59,2)</f>
        <v>0</v>
      </c>
    </row>
    <row r="60" spans="1:10" s="131" customFormat="1" ht="10.199999999999999">
      <c r="A60" s="145"/>
      <c r="B60" s="145"/>
      <c r="C60" s="145"/>
      <c r="D60" s="16"/>
      <c r="E60" s="146" t="s">
        <v>475</v>
      </c>
      <c r="F60" s="145" t="s">
        <v>356</v>
      </c>
      <c r="G60" s="147">
        <v>1170</v>
      </c>
      <c r="H60" s="147">
        <v>0</v>
      </c>
      <c r="I60" s="147">
        <f>ROUND(G60*H60,2)</f>
        <v>0</v>
      </c>
    </row>
    <row r="61" spans="1:10" s="131" customFormat="1" ht="10.199999999999999">
      <c r="A61" s="145"/>
      <c r="B61" s="145"/>
      <c r="C61" s="145"/>
      <c r="D61" s="16"/>
      <c r="E61" s="146" t="s">
        <v>476</v>
      </c>
      <c r="F61" s="145" t="s">
        <v>102</v>
      </c>
      <c r="G61" s="147">
        <v>650</v>
      </c>
      <c r="H61" s="147">
        <v>0</v>
      </c>
      <c r="I61" s="147">
        <f>ROUND(G61*H61,2)</f>
        <v>0</v>
      </c>
    </row>
    <row r="62" spans="1:10" s="131" customFormat="1" ht="10.199999999999999">
      <c r="A62" s="145"/>
      <c r="B62" s="145"/>
      <c r="C62" s="145"/>
      <c r="D62" s="16"/>
      <c r="E62" s="146"/>
      <c r="F62" s="145"/>
      <c r="G62" s="147"/>
      <c r="H62" s="147"/>
      <c r="I62" s="147"/>
    </row>
    <row r="63" spans="1:10" s="131" customFormat="1" ht="10.199999999999999">
      <c r="A63" s="145"/>
      <c r="B63" s="145"/>
      <c r="C63" s="145"/>
      <c r="D63" s="16"/>
      <c r="E63" s="298" t="s">
        <v>485</v>
      </c>
      <c r="F63" s="299" t="s">
        <v>102</v>
      </c>
      <c r="G63" s="300">
        <v>650</v>
      </c>
      <c r="H63" s="147"/>
      <c r="I63" s="147"/>
    </row>
    <row r="64" spans="1:10" s="131" customFormat="1" ht="10.199999999999999">
      <c r="A64" s="145"/>
      <c r="B64" s="145"/>
      <c r="C64" s="145"/>
      <c r="D64" s="16"/>
      <c r="E64" s="146" t="s">
        <v>486</v>
      </c>
      <c r="F64" s="145" t="s">
        <v>356</v>
      </c>
      <c r="G64" s="147">
        <v>780</v>
      </c>
      <c r="H64" s="147">
        <v>0</v>
      </c>
      <c r="I64" s="147">
        <f>ROUND(G64*H64,2)</f>
        <v>0</v>
      </c>
    </row>
    <row r="65" spans="1:9" s="131" customFormat="1" ht="10.199999999999999">
      <c r="A65" s="145"/>
      <c r="B65" s="145"/>
      <c r="C65" s="145"/>
      <c r="D65" s="16"/>
      <c r="E65" s="146" t="s">
        <v>487</v>
      </c>
      <c r="F65" s="145" t="s">
        <v>356</v>
      </c>
      <c r="G65" s="147">
        <v>32.5</v>
      </c>
      <c r="H65" s="147">
        <v>0</v>
      </c>
      <c r="I65" s="147">
        <f>ROUND(G65*H65,2)</f>
        <v>0</v>
      </c>
    </row>
    <row r="66" spans="1:9" s="131" customFormat="1" ht="10.199999999999999">
      <c r="A66" s="145"/>
      <c r="B66" s="145"/>
      <c r="C66" s="145"/>
      <c r="D66" s="16"/>
      <c r="E66" s="146" t="s">
        <v>488</v>
      </c>
      <c r="F66" s="145" t="s">
        <v>356</v>
      </c>
      <c r="G66" s="147">
        <v>910</v>
      </c>
      <c r="H66" s="301">
        <v>0</v>
      </c>
      <c r="I66" s="147">
        <f>ROUND(G66*H66,2)</f>
        <v>0</v>
      </c>
    </row>
    <row r="67" spans="1:9" s="131" customFormat="1" ht="10.199999999999999">
      <c r="A67" s="145"/>
      <c r="B67" s="145"/>
      <c r="C67" s="145"/>
      <c r="D67" s="16"/>
      <c r="E67" s="146" t="s">
        <v>489</v>
      </c>
      <c r="F67" s="145" t="s">
        <v>102</v>
      </c>
      <c r="G67" s="147">
        <v>650</v>
      </c>
      <c r="H67" s="147">
        <v>0</v>
      </c>
      <c r="I67" s="147">
        <f>ROUND(G67*H67,2)</f>
        <v>0</v>
      </c>
    </row>
    <row r="68" spans="1:9" s="16" customFormat="1" ht="294.75" customHeight="1">
      <c r="A68" s="145"/>
      <c r="B68" s="145"/>
      <c r="C68" s="145"/>
      <c r="E68" s="153" t="s">
        <v>159</v>
      </c>
      <c r="F68" s="145"/>
      <c r="G68" s="147"/>
      <c r="H68" s="147"/>
      <c r="I68" s="147"/>
    </row>
    <row r="69" spans="1:9" s="16" customFormat="1" ht="112.2">
      <c r="A69" s="145"/>
      <c r="B69" s="145"/>
      <c r="C69" s="145"/>
      <c r="E69" s="153" t="s">
        <v>154</v>
      </c>
      <c r="F69" s="145"/>
      <c r="G69" s="147"/>
      <c r="H69" s="147"/>
      <c r="I69" s="147"/>
    </row>
    <row r="70" spans="1:9" s="16" customFormat="1" ht="18.75" customHeight="1">
      <c r="A70" s="145">
        <v>26</v>
      </c>
      <c r="B70" s="145" t="s">
        <v>97</v>
      </c>
      <c r="C70" s="145" t="s">
        <v>134</v>
      </c>
      <c r="D70" s="16" t="s">
        <v>155</v>
      </c>
      <c r="E70" s="146" t="s">
        <v>156</v>
      </c>
      <c r="F70" s="145" t="s">
        <v>104</v>
      </c>
      <c r="G70" s="147">
        <v>535</v>
      </c>
      <c r="H70" s="147">
        <v>0</v>
      </c>
      <c r="I70" s="147">
        <f>SUM(G70*H70)</f>
        <v>0</v>
      </c>
    </row>
    <row r="71" spans="1:9" s="16" customFormat="1" ht="13.5" customHeight="1">
      <c r="A71" s="145">
        <v>27</v>
      </c>
      <c r="B71" s="145" t="s">
        <v>97</v>
      </c>
      <c r="C71" s="145" t="s">
        <v>134</v>
      </c>
      <c r="D71" s="16" t="s">
        <v>157</v>
      </c>
      <c r="E71" s="146" t="s">
        <v>178</v>
      </c>
      <c r="F71" s="145" t="s">
        <v>140</v>
      </c>
      <c r="G71" s="147">
        <v>1</v>
      </c>
      <c r="H71" s="147">
        <v>0</v>
      </c>
      <c r="I71" s="147">
        <f>SUM(G71*H71)</f>
        <v>0</v>
      </c>
    </row>
    <row r="72" spans="1:9" s="16" customFormat="1" ht="13.5" customHeight="1">
      <c r="A72" s="145">
        <v>28</v>
      </c>
      <c r="B72" s="145" t="s">
        <v>97</v>
      </c>
      <c r="C72" s="145" t="s">
        <v>134</v>
      </c>
      <c r="D72" s="16" t="s">
        <v>157</v>
      </c>
      <c r="E72" s="146" t="s">
        <v>158</v>
      </c>
      <c r="F72" s="145" t="s">
        <v>140</v>
      </c>
      <c r="G72" s="147">
        <v>1</v>
      </c>
      <c r="H72" s="147">
        <v>0</v>
      </c>
      <c r="I72" s="147">
        <f>SUM(G72*H72)</f>
        <v>0</v>
      </c>
    </row>
    <row r="73" spans="1:9" s="131" customFormat="1" ht="12.75" customHeight="1">
      <c r="A73" s="145"/>
      <c r="B73" s="135" t="s">
        <v>58</v>
      </c>
      <c r="D73" s="136" t="s">
        <v>138</v>
      </c>
      <c r="E73" s="136" t="s">
        <v>139</v>
      </c>
      <c r="H73" s="147"/>
      <c r="I73" s="137">
        <f>SUM(I74:I74)</f>
        <v>0</v>
      </c>
    </row>
    <row r="74" spans="1:9" s="16" customFormat="1" ht="13.5" customHeight="1">
      <c r="A74" s="145">
        <v>29</v>
      </c>
      <c r="B74" s="145" t="s">
        <v>97</v>
      </c>
      <c r="C74" s="145" t="s">
        <v>134</v>
      </c>
      <c r="D74" s="16" t="s">
        <v>141</v>
      </c>
      <c r="E74" s="146" t="s">
        <v>142</v>
      </c>
      <c r="F74" s="145" t="s">
        <v>140</v>
      </c>
      <c r="G74" s="147">
        <v>1</v>
      </c>
      <c r="H74" s="147">
        <v>0</v>
      </c>
      <c r="I74" s="147">
        <f>SUM(G74*H74)</f>
        <v>0</v>
      </c>
    </row>
    <row r="75" spans="1:9" s="16" customFormat="1" ht="13.5" customHeight="1">
      <c r="A75" s="145"/>
      <c r="B75" s="145"/>
      <c r="C75" s="145"/>
      <c r="E75" s="146"/>
      <c r="F75" s="145"/>
      <c r="G75" s="147"/>
      <c r="H75" s="147"/>
      <c r="I75" s="147"/>
    </row>
    <row r="76" spans="1:9" s="138" customFormat="1" ht="12.75" customHeight="1">
      <c r="E76" s="139" t="s">
        <v>84</v>
      </c>
      <c r="I76" s="140">
        <f>SUM(I73+I54+I49+I42+I37+I34+I29+I25+I15)</f>
        <v>0</v>
      </c>
    </row>
  </sheetData>
  <phoneticPr fontId="3" type="noConversion"/>
  <pageMargins left="0.78740155696868896" right="0.78740155696868896" top="0.59055119752883911" bottom="0.59055119752883911" header="0" footer="0"/>
  <pageSetup paperSize="9" scale="74" fitToHeight="999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B8C5-FD4E-4C27-B526-5C12836E2EE3}">
  <dimension ref="A1:S54"/>
  <sheetViews>
    <sheetView showGridLines="0" topLeftCell="A5" workbookViewId="0">
      <selection activeCell="P5" sqref="P5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6640625" style="1" customWidth="1"/>
    <col min="5" max="5" width="13.5546875" style="1" customWidth="1"/>
    <col min="6" max="6" width="0.5546875" style="1" customWidth="1"/>
    <col min="7" max="7" width="2.5546875" style="1" customWidth="1"/>
    <col min="8" max="8" width="2.6640625" style="1" customWidth="1"/>
    <col min="9" max="9" width="10.44140625" style="1" customWidth="1"/>
    <col min="10" max="10" width="13.44140625" style="1" customWidth="1"/>
    <col min="11" max="11" width="0.664062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180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256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182</v>
      </c>
      <c r="F26" s="18"/>
      <c r="G26" s="18"/>
      <c r="H26" s="18"/>
      <c r="I26" s="18"/>
      <c r="J26" s="19"/>
      <c r="K26" s="16"/>
      <c r="L26" s="16"/>
      <c r="M26" s="16"/>
      <c r="N26" s="16"/>
      <c r="O26" s="41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181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/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23</v>
      </c>
      <c r="B34" s="51"/>
      <c r="C34" s="51"/>
      <c r="D34" s="52"/>
      <c r="E34" s="53" t="s">
        <v>24</v>
      </c>
      <c r="F34" s="52"/>
      <c r="G34" s="53" t="s">
        <v>25</v>
      </c>
      <c r="H34" s="51"/>
      <c r="I34" s="52"/>
      <c r="J34" s="53" t="s">
        <v>26</v>
      </c>
      <c r="K34" s="51"/>
      <c r="L34" s="53" t="s">
        <v>27</v>
      </c>
      <c r="M34" s="51"/>
      <c r="N34" s="51"/>
      <c r="O34" s="52"/>
      <c r="P34" s="53" t="s">
        <v>28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29</v>
      </c>
      <c r="F36" s="47"/>
      <c r="G36" s="47"/>
      <c r="H36" s="47"/>
      <c r="I36" s="47"/>
      <c r="J36" s="64" t="s">
        <v>30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31</v>
      </c>
      <c r="B37" s="66"/>
      <c r="C37" s="67" t="s">
        <v>32</v>
      </c>
      <c r="D37" s="68"/>
      <c r="E37" s="68"/>
      <c r="F37" s="69"/>
      <c r="G37" s="65" t="s">
        <v>33</v>
      </c>
      <c r="H37" s="70"/>
      <c r="I37" s="67" t="s">
        <v>34</v>
      </c>
      <c r="J37" s="68"/>
      <c r="K37" s="68"/>
      <c r="L37" s="65" t="s">
        <v>35</v>
      </c>
      <c r="M37" s="70"/>
      <c r="N37" s="67" t="s">
        <v>36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37</v>
      </c>
      <c r="C38" s="19"/>
      <c r="D38" s="73" t="s">
        <v>38</v>
      </c>
      <c r="E38" s="74">
        <f>Rekapitulacia_O!D10</f>
        <v>0</v>
      </c>
      <c r="F38" s="75"/>
      <c r="G38" s="71">
        <v>8</v>
      </c>
      <c r="H38" s="76" t="s">
        <v>39</v>
      </c>
      <c r="I38" s="36"/>
      <c r="J38" s="77">
        <v>0</v>
      </c>
      <c r="K38" s="78"/>
      <c r="L38" s="71">
        <v>13</v>
      </c>
      <c r="M38" s="34" t="s">
        <v>40</v>
      </c>
      <c r="N38" s="39"/>
      <c r="O38" s="39"/>
      <c r="P38" s="79">
        <f>M48</f>
        <v>20</v>
      </c>
      <c r="Q38" s="80" t="s">
        <v>41</v>
      </c>
      <c r="R38" s="74">
        <v>0</v>
      </c>
      <c r="S38" s="75"/>
    </row>
    <row r="39" spans="1:19" ht="20.25" customHeight="1">
      <c r="A39" s="71">
        <v>2</v>
      </c>
      <c r="B39" s="81"/>
      <c r="C39" s="29"/>
      <c r="D39" s="73" t="s">
        <v>42</v>
      </c>
      <c r="E39" s="74"/>
      <c r="F39" s="75"/>
      <c r="G39" s="71">
        <v>9</v>
      </c>
      <c r="H39" s="16" t="s">
        <v>43</v>
      </c>
      <c r="I39" s="73"/>
      <c r="J39" s="77">
        <v>0</v>
      </c>
      <c r="K39" s="78"/>
      <c r="L39" s="71">
        <v>14</v>
      </c>
      <c r="M39" s="34" t="s">
        <v>44</v>
      </c>
      <c r="N39" s="39"/>
      <c r="O39" s="39"/>
      <c r="P39" s="79">
        <f>M48</f>
        <v>20</v>
      </c>
      <c r="Q39" s="80" t="s">
        <v>41</v>
      </c>
      <c r="R39" s="74">
        <v>0</v>
      </c>
      <c r="S39" s="75"/>
    </row>
    <row r="40" spans="1:19" ht="20.25" customHeight="1">
      <c r="A40" s="71">
        <v>3</v>
      </c>
      <c r="B40" s="72" t="s">
        <v>45</v>
      </c>
      <c r="C40" s="19"/>
      <c r="D40" s="73" t="s">
        <v>38</v>
      </c>
      <c r="E40" s="74">
        <f>Rekapitulacia_O!D14</f>
        <v>0</v>
      </c>
      <c r="F40" s="75"/>
      <c r="G40" s="71">
        <v>10</v>
      </c>
      <c r="H40" s="76" t="s">
        <v>46</v>
      </c>
      <c r="I40" s="36"/>
      <c r="J40" s="77">
        <v>0</v>
      </c>
      <c r="K40" s="78"/>
      <c r="L40" s="71">
        <v>15</v>
      </c>
      <c r="M40" s="34" t="s">
        <v>47</v>
      </c>
      <c r="N40" s="39"/>
      <c r="O40" s="39"/>
      <c r="P40" s="79">
        <f>M48</f>
        <v>20</v>
      </c>
      <c r="Q40" s="80" t="s">
        <v>41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42</v>
      </c>
      <c r="E41" s="74"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48</v>
      </c>
      <c r="N41" s="39"/>
      <c r="O41" s="39"/>
      <c r="P41" s="79">
        <f>M48</f>
        <v>20</v>
      </c>
      <c r="Q41" s="80" t="s">
        <v>41</v>
      </c>
      <c r="R41" s="74">
        <v>0</v>
      </c>
      <c r="S41" s="75"/>
    </row>
    <row r="42" spans="1:19" ht="20.25" customHeight="1">
      <c r="A42" s="71">
        <v>5</v>
      </c>
      <c r="B42" s="72" t="s">
        <v>49</v>
      </c>
      <c r="C42" s="19"/>
      <c r="D42" s="73" t="s">
        <v>38</v>
      </c>
      <c r="E42" s="74"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50</v>
      </c>
      <c r="N42" s="39"/>
      <c r="O42" s="39"/>
      <c r="P42" s="79">
        <f>M48</f>
        <v>20</v>
      </c>
      <c r="Q42" s="80" t="s">
        <v>41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42</v>
      </c>
      <c r="E43" s="74"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51</v>
      </c>
      <c r="N43" s="39"/>
      <c r="O43" s="39"/>
      <c r="P43" s="39"/>
      <c r="Q43" s="39"/>
      <c r="R43" s="74">
        <v>0</v>
      </c>
      <c r="S43" s="75"/>
    </row>
    <row r="44" spans="1:19" ht="20.25" customHeight="1">
      <c r="A44" s="71">
        <v>7</v>
      </c>
      <c r="B44" s="84" t="s">
        <v>52</v>
      </c>
      <c r="C44" s="39"/>
      <c r="D44" s="36"/>
      <c r="E44" s="85">
        <f>SUM(E38:E43)</f>
        <v>0</v>
      </c>
      <c r="F44" s="49"/>
      <c r="G44" s="71">
        <v>12</v>
      </c>
      <c r="H44" s="84" t="s">
        <v>53</v>
      </c>
      <c r="I44" s="36"/>
      <c r="J44" s="86">
        <f>SUM(J38:J41)</f>
        <v>0</v>
      </c>
      <c r="K44" s="87"/>
      <c r="L44" s="71">
        <v>19</v>
      </c>
      <c r="M44" s="84" t="s">
        <v>54</v>
      </c>
      <c r="N44" s="39"/>
      <c r="O44" s="39"/>
      <c r="P44" s="39"/>
      <c r="Q44" s="75"/>
      <c r="R44" s="85">
        <f>SUM(R38:R43)</f>
        <v>0</v>
      </c>
      <c r="S44" s="49"/>
    </row>
    <row r="45" spans="1:19" ht="20.25" customHeight="1">
      <c r="A45" s="88">
        <v>20</v>
      </c>
      <c r="B45" s="89" t="s">
        <v>55</v>
      </c>
      <c r="C45" s="90"/>
      <c r="D45" s="91"/>
      <c r="E45" s="92">
        <v>0</v>
      </c>
      <c r="F45" s="45"/>
      <c r="G45" s="88">
        <v>21</v>
      </c>
      <c r="H45" s="89" t="s">
        <v>56</v>
      </c>
      <c r="I45" s="91"/>
      <c r="J45" s="93">
        <v>0</v>
      </c>
      <c r="K45" s="94">
        <f>M48</f>
        <v>20</v>
      </c>
      <c r="L45" s="88">
        <v>22</v>
      </c>
      <c r="M45" s="89" t="s">
        <v>57</v>
      </c>
      <c r="N45" s="90"/>
      <c r="O45" s="44"/>
      <c r="P45" s="44"/>
      <c r="Q45" s="44"/>
      <c r="R45" s="92">
        <v>0</v>
      </c>
      <c r="S45" s="45"/>
    </row>
    <row r="46" spans="1:19" ht="20.25" customHeight="1">
      <c r="A46" s="95" t="s">
        <v>17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58</v>
      </c>
      <c r="M46" s="52"/>
      <c r="N46" s="67" t="s">
        <v>59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60</v>
      </c>
      <c r="N47" s="39"/>
      <c r="O47" s="39"/>
      <c r="P47" s="39"/>
      <c r="Q47" s="75"/>
      <c r="R47" s="85">
        <f>ROUND(E44+J44+R44+E45+J45+R45,2)</f>
        <v>0</v>
      </c>
      <c r="S47" s="49"/>
    </row>
    <row r="48" spans="1:19" ht="20.25" customHeight="1">
      <c r="A48" s="99" t="s">
        <v>61</v>
      </c>
      <c r="B48" s="28"/>
      <c r="C48" s="28"/>
      <c r="D48" s="28"/>
      <c r="E48" s="28"/>
      <c r="F48" s="29"/>
      <c r="G48" s="100" t="s">
        <v>62</v>
      </c>
      <c r="H48" s="28"/>
      <c r="I48" s="28"/>
      <c r="J48" s="28"/>
      <c r="K48" s="28"/>
      <c r="L48" s="71">
        <v>24</v>
      </c>
      <c r="M48" s="101">
        <v>20</v>
      </c>
      <c r="N48" s="36" t="s">
        <v>41</v>
      </c>
      <c r="O48" s="102">
        <f>R47-O49</f>
        <v>0</v>
      </c>
      <c r="P48" s="28" t="s">
        <v>63</v>
      </c>
      <c r="Q48" s="28"/>
      <c r="R48" s="103">
        <f>ROUND(O48*M48/100,2)</f>
        <v>0</v>
      </c>
      <c r="S48" s="104"/>
    </row>
    <row r="49" spans="1:19" ht="20.25" customHeight="1" thickBot="1">
      <c r="A49" s="105" t="s">
        <v>16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20</v>
      </c>
      <c r="N49" s="36" t="s">
        <v>41</v>
      </c>
      <c r="O49" s="102">
        <v>0</v>
      </c>
      <c r="P49" s="39" t="s">
        <v>63</v>
      </c>
      <c r="Q49" s="39"/>
      <c r="R49" s="74">
        <f>ROUND(O49*M49/100,2)</f>
        <v>0</v>
      </c>
      <c r="S49" s="75"/>
    </row>
    <row r="50" spans="1:19" ht="20.25" customHeight="1" thickBo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64</v>
      </c>
      <c r="N50" s="90"/>
      <c r="O50" s="90"/>
      <c r="P50" s="90"/>
      <c r="Q50" s="44"/>
      <c r="R50" s="108">
        <f>R47+R48+R49</f>
        <v>0</v>
      </c>
      <c r="S50" s="109"/>
    </row>
    <row r="51" spans="1:19" ht="20.25" customHeight="1">
      <c r="A51" s="99" t="s">
        <v>65</v>
      </c>
      <c r="B51" s="28"/>
      <c r="C51" s="28"/>
      <c r="D51" s="28"/>
      <c r="E51" s="28"/>
      <c r="F51" s="29"/>
      <c r="G51" s="100" t="s">
        <v>62</v>
      </c>
      <c r="H51" s="28"/>
      <c r="I51" s="28"/>
      <c r="J51" s="28"/>
      <c r="K51" s="28"/>
      <c r="L51" s="65" t="s">
        <v>66</v>
      </c>
      <c r="M51" s="52"/>
      <c r="N51" s="67" t="s">
        <v>67</v>
      </c>
      <c r="O51" s="51"/>
      <c r="P51" s="51"/>
      <c r="Q51" s="51"/>
      <c r="R51" s="110"/>
      <c r="S51" s="54"/>
    </row>
    <row r="52" spans="1:19" ht="20.25" customHeight="1">
      <c r="A52" s="105" t="s">
        <v>18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68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69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61</v>
      </c>
      <c r="B54" s="44"/>
      <c r="C54" s="44"/>
      <c r="D54" s="44"/>
      <c r="E54" s="44"/>
      <c r="F54" s="112"/>
      <c r="G54" s="113" t="s">
        <v>62</v>
      </c>
      <c r="H54" s="44"/>
      <c r="I54" s="44"/>
      <c r="J54" s="44"/>
      <c r="K54" s="44"/>
      <c r="L54" s="88">
        <v>29</v>
      </c>
      <c r="M54" s="89" t="s">
        <v>70</v>
      </c>
      <c r="N54" s="90"/>
      <c r="O54" s="90"/>
      <c r="P54" s="90"/>
      <c r="Q54" s="91"/>
      <c r="R54" s="58">
        <v>0</v>
      </c>
      <c r="S54" s="114"/>
    </row>
  </sheetData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6F11-25B0-40AD-ABB8-1D8572689FDC}">
  <dimension ref="A1:AA18"/>
  <sheetViews>
    <sheetView showGridLines="0" view="pageBreakPreview" zoomScaleNormal="100" zoomScaleSheetLayoutView="100" workbookViewId="0">
      <pane ySplit="8" topLeftCell="A9" activePane="bottomLeft" state="frozen"/>
      <selection activeCell="L24" sqref="L24:L25"/>
      <selection pane="bottomLeft" activeCell="A2" sqref="A2"/>
    </sheetView>
  </sheetViews>
  <sheetFormatPr defaultRowHeight="10.199999999999999"/>
  <cols>
    <col min="1" max="1" width="45.88671875" style="168" customWidth="1"/>
    <col min="2" max="2" width="14.33203125" style="167" customWidth="1"/>
    <col min="3" max="3" width="13.5546875" style="167" customWidth="1"/>
    <col min="4" max="4" width="11.5546875" style="167" customWidth="1"/>
    <col min="5" max="20" width="9.109375" style="168"/>
    <col min="21" max="22" width="5.6640625" style="168" customWidth="1"/>
    <col min="23" max="23" width="6.5546875" style="168" customWidth="1"/>
    <col min="24" max="24" width="24.33203125" style="168" customWidth="1"/>
    <col min="25" max="25" width="4.33203125" style="168" customWidth="1"/>
    <col min="26" max="26" width="8.33203125" style="168" customWidth="1"/>
    <col min="27" max="27" width="8.6640625" style="168" customWidth="1"/>
    <col min="28" max="256" width="9.109375" style="168"/>
    <col min="257" max="257" width="45.88671875" style="168" customWidth="1"/>
    <col min="258" max="258" width="14.33203125" style="168" customWidth="1"/>
    <col min="259" max="259" width="13.5546875" style="168" customWidth="1"/>
    <col min="260" max="260" width="11.5546875" style="168" customWidth="1"/>
    <col min="261" max="276" width="9.109375" style="168"/>
    <col min="277" max="278" width="5.6640625" style="168" customWidth="1"/>
    <col min="279" max="279" width="6.5546875" style="168" customWidth="1"/>
    <col min="280" max="280" width="24.33203125" style="168" customWidth="1"/>
    <col min="281" max="281" width="4.33203125" style="168" customWidth="1"/>
    <col min="282" max="282" width="8.33203125" style="168" customWidth="1"/>
    <col min="283" max="283" width="8.6640625" style="168" customWidth="1"/>
    <col min="284" max="512" width="9.109375" style="168"/>
    <col min="513" max="513" width="45.88671875" style="168" customWidth="1"/>
    <col min="514" max="514" width="14.33203125" style="168" customWidth="1"/>
    <col min="515" max="515" width="13.5546875" style="168" customWidth="1"/>
    <col min="516" max="516" width="11.5546875" style="168" customWidth="1"/>
    <col min="517" max="532" width="9.109375" style="168"/>
    <col min="533" max="534" width="5.6640625" style="168" customWidth="1"/>
    <col min="535" max="535" width="6.5546875" style="168" customWidth="1"/>
    <col min="536" max="536" width="24.33203125" style="168" customWidth="1"/>
    <col min="537" max="537" width="4.33203125" style="168" customWidth="1"/>
    <col min="538" max="538" width="8.33203125" style="168" customWidth="1"/>
    <col min="539" max="539" width="8.6640625" style="168" customWidth="1"/>
    <col min="540" max="768" width="9.109375" style="168"/>
    <col min="769" max="769" width="45.88671875" style="168" customWidth="1"/>
    <col min="770" max="770" width="14.33203125" style="168" customWidth="1"/>
    <col min="771" max="771" width="13.5546875" style="168" customWidth="1"/>
    <col min="772" max="772" width="11.5546875" style="168" customWidth="1"/>
    <col min="773" max="788" width="9.109375" style="168"/>
    <col min="789" max="790" width="5.6640625" style="168" customWidth="1"/>
    <col min="791" max="791" width="6.5546875" style="168" customWidth="1"/>
    <col min="792" max="792" width="24.33203125" style="168" customWidth="1"/>
    <col min="793" max="793" width="4.33203125" style="168" customWidth="1"/>
    <col min="794" max="794" width="8.33203125" style="168" customWidth="1"/>
    <col min="795" max="795" width="8.6640625" style="168" customWidth="1"/>
    <col min="796" max="1024" width="9.109375" style="168"/>
    <col min="1025" max="1025" width="45.88671875" style="168" customWidth="1"/>
    <col min="1026" max="1026" width="14.33203125" style="168" customWidth="1"/>
    <col min="1027" max="1027" width="13.5546875" style="168" customWidth="1"/>
    <col min="1028" max="1028" width="11.5546875" style="168" customWidth="1"/>
    <col min="1029" max="1044" width="9.109375" style="168"/>
    <col min="1045" max="1046" width="5.6640625" style="168" customWidth="1"/>
    <col min="1047" max="1047" width="6.5546875" style="168" customWidth="1"/>
    <col min="1048" max="1048" width="24.33203125" style="168" customWidth="1"/>
    <col min="1049" max="1049" width="4.33203125" style="168" customWidth="1"/>
    <col min="1050" max="1050" width="8.33203125" style="168" customWidth="1"/>
    <col min="1051" max="1051" width="8.6640625" style="168" customWidth="1"/>
    <col min="1052" max="1280" width="9.109375" style="168"/>
    <col min="1281" max="1281" width="45.88671875" style="168" customWidth="1"/>
    <col min="1282" max="1282" width="14.33203125" style="168" customWidth="1"/>
    <col min="1283" max="1283" width="13.5546875" style="168" customWidth="1"/>
    <col min="1284" max="1284" width="11.5546875" style="168" customWidth="1"/>
    <col min="1285" max="1300" width="9.109375" style="168"/>
    <col min="1301" max="1302" width="5.6640625" style="168" customWidth="1"/>
    <col min="1303" max="1303" width="6.5546875" style="168" customWidth="1"/>
    <col min="1304" max="1304" width="24.33203125" style="168" customWidth="1"/>
    <col min="1305" max="1305" width="4.33203125" style="168" customWidth="1"/>
    <col min="1306" max="1306" width="8.33203125" style="168" customWidth="1"/>
    <col min="1307" max="1307" width="8.6640625" style="168" customWidth="1"/>
    <col min="1308" max="1536" width="9.109375" style="168"/>
    <col min="1537" max="1537" width="45.88671875" style="168" customWidth="1"/>
    <col min="1538" max="1538" width="14.33203125" style="168" customWidth="1"/>
    <col min="1539" max="1539" width="13.5546875" style="168" customWidth="1"/>
    <col min="1540" max="1540" width="11.5546875" style="168" customWidth="1"/>
    <col min="1541" max="1556" width="9.109375" style="168"/>
    <col min="1557" max="1558" width="5.6640625" style="168" customWidth="1"/>
    <col min="1559" max="1559" width="6.5546875" style="168" customWidth="1"/>
    <col min="1560" max="1560" width="24.33203125" style="168" customWidth="1"/>
    <col min="1561" max="1561" width="4.33203125" style="168" customWidth="1"/>
    <col min="1562" max="1562" width="8.33203125" style="168" customWidth="1"/>
    <col min="1563" max="1563" width="8.6640625" style="168" customWidth="1"/>
    <col min="1564" max="1792" width="9.109375" style="168"/>
    <col min="1793" max="1793" width="45.88671875" style="168" customWidth="1"/>
    <col min="1794" max="1794" width="14.33203125" style="168" customWidth="1"/>
    <col min="1795" max="1795" width="13.5546875" style="168" customWidth="1"/>
    <col min="1796" max="1796" width="11.5546875" style="168" customWidth="1"/>
    <col min="1797" max="1812" width="9.109375" style="168"/>
    <col min="1813" max="1814" width="5.6640625" style="168" customWidth="1"/>
    <col min="1815" max="1815" width="6.5546875" style="168" customWidth="1"/>
    <col min="1816" max="1816" width="24.33203125" style="168" customWidth="1"/>
    <col min="1817" max="1817" width="4.33203125" style="168" customWidth="1"/>
    <col min="1818" max="1818" width="8.33203125" style="168" customWidth="1"/>
    <col min="1819" max="1819" width="8.6640625" style="168" customWidth="1"/>
    <col min="1820" max="2048" width="9.109375" style="168"/>
    <col min="2049" max="2049" width="45.88671875" style="168" customWidth="1"/>
    <col min="2050" max="2050" width="14.33203125" style="168" customWidth="1"/>
    <col min="2051" max="2051" width="13.5546875" style="168" customWidth="1"/>
    <col min="2052" max="2052" width="11.5546875" style="168" customWidth="1"/>
    <col min="2053" max="2068" width="9.109375" style="168"/>
    <col min="2069" max="2070" width="5.6640625" style="168" customWidth="1"/>
    <col min="2071" max="2071" width="6.5546875" style="168" customWidth="1"/>
    <col min="2072" max="2072" width="24.33203125" style="168" customWidth="1"/>
    <col min="2073" max="2073" width="4.33203125" style="168" customWidth="1"/>
    <col min="2074" max="2074" width="8.33203125" style="168" customWidth="1"/>
    <col min="2075" max="2075" width="8.6640625" style="168" customWidth="1"/>
    <col min="2076" max="2304" width="9.109375" style="168"/>
    <col min="2305" max="2305" width="45.88671875" style="168" customWidth="1"/>
    <col min="2306" max="2306" width="14.33203125" style="168" customWidth="1"/>
    <col min="2307" max="2307" width="13.5546875" style="168" customWidth="1"/>
    <col min="2308" max="2308" width="11.5546875" style="168" customWidth="1"/>
    <col min="2309" max="2324" width="9.109375" style="168"/>
    <col min="2325" max="2326" width="5.6640625" style="168" customWidth="1"/>
    <col min="2327" max="2327" width="6.5546875" style="168" customWidth="1"/>
    <col min="2328" max="2328" width="24.33203125" style="168" customWidth="1"/>
    <col min="2329" max="2329" width="4.33203125" style="168" customWidth="1"/>
    <col min="2330" max="2330" width="8.33203125" style="168" customWidth="1"/>
    <col min="2331" max="2331" width="8.6640625" style="168" customWidth="1"/>
    <col min="2332" max="2560" width="9.109375" style="168"/>
    <col min="2561" max="2561" width="45.88671875" style="168" customWidth="1"/>
    <col min="2562" max="2562" width="14.33203125" style="168" customWidth="1"/>
    <col min="2563" max="2563" width="13.5546875" style="168" customWidth="1"/>
    <col min="2564" max="2564" width="11.5546875" style="168" customWidth="1"/>
    <col min="2565" max="2580" width="9.109375" style="168"/>
    <col min="2581" max="2582" width="5.6640625" style="168" customWidth="1"/>
    <col min="2583" max="2583" width="6.5546875" style="168" customWidth="1"/>
    <col min="2584" max="2584" width="24.33203125" style="168" customWidth="1"/>
    <col min="2585" max="2585" width="4.33203125" style="168" customWidth="1"/>
    <col min="2586" max="2586" width="8.33203125" style="168" customWidth="1"/>
    <col min="2587" max="2587" width="8.6640625" style="168" customWidth="1"/>
    <col min="2588" max="2816" width="9.109375" style="168"/>
    <col min="2817" max="2817" width="45.88671875" style="168" customWidth="1"/>
    <col min="2818" max="2818" width="14.33203125" style="168" customWidth="1"/>
    <col min="2819" max="2819" width="13.5546875" style="168" customWidth="1"/>
    <col min="2820" max="2820" width="11.5546875" style="168" customWidth="1"/>
    <col min="2821" max="2836" width="9.109375" style="168"/>
    <col min="2837" max="2838" width="5.6640625" style="168" customWidth="1"/>
    <col min="2839" max="2839" width="6.5546875" style="168" customWidth="1"/>
    <col min="2840" max="2840" width="24.33203125" style="168" customWidth="1"/>
    <col min="2841" max="2841" width="4.33203125" style="168" customWidth="1"/>
    <col min="2842" max="2842" width="8.33203125" style="168" customWidth="1"/>
    <col min="2843" max="2843" width="8.6640625" style="168" customWidth="1"/>
    <col min="2844" max="3072" width="9.109375" style="168"/>
    <col min="3073" max="3073" width="45.88671875" style="168" customWidth="1"/>
    <col min="3074" max="3074" width="14.33203125" style="168" customWidth="1"/>
    <col min="3075" max="3075" width="13.5546875" style="168" customWidth="1"/>
    <col min="3076" max="3076" width="11.5546875" style="168" customWidth="1"/>
    <col min="3077" max="3092" width="9.109375" style="168"/>
    <col min="3093" max="3094" width="5.6640625" style="168" customWidth="1"/>
    <col min="3095" max="3095" width="6.5546875" style="168" customWidth="1"/>
    <col min="3096" max="3096" width="24.33203125" style="168" customWidth="1"/>
    <col min="3097" max="3097" width="4.33203125" style="168" customWidth="1"/>
    <col min="3098" max="3098" width="8.33203125" style="168" customWidth="1"/>
    <col min="3099" max="3099" width="8.6640625" style="168" customWidth="1"/>
    <col min="3100" max="3328" width="9.109375" style="168"/>
    <col min="3329" max="3329" width="45.88671875" style="168" customWidth="1"/>
    <col min="3330" max="3330" width="14.33203125" style="168" customWidth="1"/>
    <col min="3331" max="3331" width="13.5546875" style="168" customWidth="1"/>
    <col min="3332" max="3332" width="11.5546875" style="168" customWidth="1"/>
    <col min="3333" max="3348" width="9.109375" style="168"/>
    <col min="3349" max="3350" width="5.6640625" style="168" customWidth="1"/>
    <col min="3351" max="3351" width="6.5546875" style="168" customWidth="1"/>
    <col min="3352" max="3352" width="24.33203125" style="168" customWidth="1"/>
    <col min="3353" max="3353" width="4.33203125" style="168" customWidth="1"/>
    <col min="3354" max="3354" width="8.33203125" style="168" customWidth="1"/>
    <col min="3355" max="3355" width="8.6640625" style="168" customWidth="1"/>
    <col min="3356" max="3584" width="9.109375" style="168"/>
    <col min="3585" max="3585" width="45.88671875" style="168" customWidth="1"/>
    <col min="3586" max="3586" width="14.33203125" style="168" customWidth="1"/>
    <col min="3587" max="3587" width="13.5546875" style="168" customWidth="1"/>
    <col min="3588" max="3588" width="11.5546875" style="168" customWidth="1"/>
    <col min="3589" max="3604" width="9.109375" style="168"/>
    <col min="3605" max="3606" width="5.6640625" style="168" customWidth="1"/>
    <col min="3607" max="3607" width="6.5546875" style="168" customWidth="1"/>
    <col min="3608" max="3608" width="24.33203125" style="168" customWidth="1"/>
    <col min="3609" max="3609" width="4.33203125" style="168" customWidth="1"/>
    <col min="3610" max="3610" width="8.33203125" style="168" customWidth="1"/>
    <col min="3611" max="3611" width="8.6640625" style="168" customWidth="1"/>
    <col min="3612" max="3840" width="9.109375" style="168"/>
    <col min="3841" max="3841" width="45.88671875" style="168" customWidth="1"/>
    <col min="3842" max="3842" width="14.33203125" style="168" customWidth="1"/>
    <col min="3843" max="3843" width="13.5546875" style="168" customWidth="1"/>
    <col min="3844" max="3844" width="11.5546875" style="168" customWidth="1"/>
    <col min="3845" max="3860" width="9.109375" style="168"/>
    <col min="3861" max="3862" width="5.6640625" style="168" customWidth="1"/>
    <col min="3863" max="3863" width="6.5546875" style="168" customWidth="1"/>
    <col min="3864" max="3864" width="24.33203125" style="168" customWidth="1"/>
    <col min="3865" max="3865" width="4.33203125" style="168" customWidth="1"/>
    <col min="3866" max="3866" width="8.33203125" style="168" customWidth="1"/>
    <col min="3867" max="3867" width="8.6640625" style="168" customWidth="1"/>
    <col min="3868" max="4096" width="9.109375" style="168"/>
    <col min="4097" max="4097" width="45.88671875" style="168" customWidth="1"/>
    <col min="4098" max="4098" width="14.33203125" style="168" customWidth="1"/>
    <col min="4099" max="4099" width="13.5546875" style="168" customWidth="1"/>
    <col min="4100" max="4100" width="11.5546875" style="168" customWidth="1"/>
    <col min="4101" max="4116" width="9.109375" style="168"/>
    <col min="4117" max="4118" width="5.6640625" style="168" customWidth="1"/>
    <col min="4119" max="4119" width="6.5546875" style="168" customWidth="1"/>
    <col min="4120" max="4120" width="24.33203125" style="168" customWidth="1"/>
    <col min="4121" max="4121" width="4.33203125" style="168" customWidth="1"/>
    <col min="4122" max="4122" width="8.33203125" style="168" customWidth="1"/>
    <col min="4123" max="4123" width="8.6640625" style="168" customWidth="1"/>
    <col min="4124" max="4352" width="9.109375" style="168"/>
    <col min="4353" max="4353" width="45.88671875" style="168" customWidth="1"/>
    <col min="4354" max="4354" width="14.33203125" style="168" customWidth="1"/>
    <col min="4355" max="4355" width="13.5546875" style="168" customWidth="1"/>
    <col min="4356" max="4356" width="11.5546875" style="168" customWidth="1"/>
    <col min="4357" max="4372" width="9.109375" style="168"/>
    <col min="4373" max="4374" width="5.6640625" style="168" customWidth="1"/>
    <col min="4375" max="4375" width="6.5546875" style="168" customWidth="1"/>
    <col min="4376" max="4376" width="24.33203125" style="168" customWidth="1"/>
    <col min="4377" max="4377" width="4.33203125" style="168" customWidth="1"/>
    <col min="4378" max="4378" width="8.33203125" style="168" customWidth="1"/>
    <col min="4379" max="4379" width="8.6640625" style="168" customWidth="1"/>
    <col min="4380" max="4608" width="9.109375" style="168"/>
    <col min="4609" max="4609" width="45.88671875" style="168" customWidth="1"/>
    <col min="4610" max="4610" width="14.33203125" style="168" customWidth="1"/>
    <col min="4611" max="4611" width="13.5546875" style="168" customWidth="1"/>
    <col min="4612" max="4612" width="11.5546875" style="168" customWidth="1"/>
    <col min="4613" max="4628" width="9.109375" style="168"/>
    <col min="4629" max="4630" width="5.6640625" style="168" customWidth="1"/>
    <col min="4631" max="4631" width="6.5546875" style="168" customWidth="1"/>
    <col min="4632" max="4632" width="24.33203125" style="168" customWidth="1"/>
    <col min="4633" max="4633" width="4.33203125" style="168" customWidth="1"/>
    <col min="4634" max="4634" width="8.33203125" style="168" customWidth="1"/>
    <col min="4635" max="4635" width="8.6640625" style="168" customWidth="1"/>
    <col min="4636" max="4864" width="9.109375" style="168"/>
    <col min="4865" max="4865" width="45.88671875" style="168" customWidth="1"/>
    <col min="4866" max="4866" width="14.33203125" style="168" customWidth="1"/>
    <col min="4867" max="4867" width="13.5546875" style="168" customWidth="1"/>
    <col min="4868" max="4868" width="11.5546875" style="168" customWidth="1"/>
    <col min="4869" max="4884" width="9.109375" style="168"/>
    <col min="4885" max="4886" width="5.6640625" style="168" customWidth="1"/>
    <col min="4887" max="4887" width="6.5546875" style="168" customWidth="1"/>
    <col min="4888" max="4888" width="24.33203125" style="168" customWidth="1"/>
    <col min="4889" max="4889" width="4.33203125" style="168" customWidth="1"/>
    <col min="4890" max="4890" width="8.33203125" style="168" customWidth="1"/>
    <col min="4891" max="4891" width="8.6640625" style="168" customWidth="1"/>
    <col min="4892" max="5120" width="9.109375" style="168"/>
    <col min="5121" max="5121" width="45.88671875" style="168" customWidth="1"/>
    <col min="5122" max="5122" width="14.33203125" style="168" customWidth="1"/>
    <col min="5123" max="5123" width="13.5546875" style="168" customWidth="1"/>
    <col min="5124" max="5124" width="11.5546875" style="168" customWidth="1"/>
    <col min="5125" max="5140" width="9.109375" style="168"/>
    <col min="5141" max="5142" width="5.6640625" style="168" customWidth="1"/>
    <col min="5143" max="5143" width="6.5546875" style="168" customWidth="1"/>
    <col min="5144" max="5144" width="24.33203125" style="168" customWidth="1"/>
    <col min="5145" max="5145" width="4.33203125" style="168" customWidth="1"/>
    <col min="5146" max="5146" width="8.33203125" style="168" customWidth="1"/>
    <col min="5147" max="5147" width="8.6640625" style="168" customWidth="1"/>
    <col min="5148" max="5376" width="9.109375" style="168"/>
    <col min="5377" max="5377" width="45.88671875" style="168" customWidth="1"/>
    <col min="5378" max="5378" width="14.33203125" style="168" customWidth="1"/>
    <col min="5379" max="5379" width="13.5546875" style="168" customWidth="1"/>
    <col min="5380" max="5380" width="11.5546875" style="168" customWidth="1"/>
    <col min="5381" max="5396" width="9.109375" style="168"/>
    <col min="5397" max="5398" width="5.6640625" style="168" customWidth="1"/>
    <col min="5399" max="5399" width="6.5546875" style="168" customWidth="1"/>
    <col min="5400" max="5400" width="24.33203125" style="168" customWidth="1"/>
    <col min="5401" max="5401" width="4.33203125" style="168" customWidth="1"/>
    <col min="5402" max="5402" width="8.33203125" style="168" customWidth="1"/>
    <col min="5403" max="5403" width="8.6640625" style="168" customWidth="1"/>
    <col min="5404" max="5632" width="9.109375" style="168"/>
    <col min="5633" max="5633" width="45.88671875" style="168" customWidth="1"/>
    <col min="5634" max="5634" width="14.33203125" style="168" customWidth="1"/>
    <col min="5635" max="5635" width="13.5546875" style="168" customWidth="1"/>
    <col min="5636" max="5636" width="11.5546875" style="168" customWidth="1"/>
    <col min="5637" max="5652" width="9.109375" style="168"/>
    <col min="5653" max="5654" width="5.6640625" style="168" customWidth="1"/>
    <col min="5655" max="5655" width="6.5546875" style="168" customWidth="1"/>
    <col min="5656" max="5656" width="24.33203125" style="168" customWidth="1"/>
    <col min="5657" max="5657" width="4.33203125" style="168" customWidth="1"/>
    <col min="5658" max="5658" width="8.33203125" style="168" customWidth="1"/>
    <col min="5659" max="5659" width="8.6640625" style="168" customWidth="1"/>
    <col min="5660" max="5888" width="9.109375" style="168"/>
    <col min="5889" max="5889" width="45.88671875" style="168" customWidth="1"/>
    <col min="5890" max="5890" width="14.33203125" style="168" customWidth="1"/>
    <col min="5891" max="5891" width="13.5546875" style="168" customWidth="1"/>
    <col min="5892" max="5892" width="11.5546875" style="168" customWidth="1"/>
    <col min="5893" max="5908" width="9.109375" style="168"/>
    <col min="5909" max="5910" width="5.6640625" style="168" customWidth="1"/>
    <col min="5911" max="5911" width="6.5546875" style="168" customWidth="1"/>
    <col min="5912" max="5912" width="24.33203125" style="168" customWidth="1"/>
    <col min="5913" max="5913" width="4.33203125" style="168" customWidth="1"/>
    <col min="5914" max="5914" width="8.33203125" style="168" customWidth="1"/>
    <col min="5915" max="5915" width="8.6640625" style="168" customWidth="1"/>
    <col min="5916" max="6144" width="9.109375" style="168"/>
    <col min="6145" max="6145" width="45.88671875" style="168" customWidth="1"/>
    <col min="6146" max="6146" width="14.33203125" style="168" customWidth="1"/>
    <col min="6147" max="6147" width="13.5546875" style="168" customWidth="1"/>
    <col min="6148" max="6148" width="11.5546875" style="168" customWidth="1"/>
    <col min="6149" max="6164" width="9.109375" style="168"/>
    <col min="6165" max="6166" width="5.6640625" style="168" customWidth="1"/>
    <col min="6167" max="6167" width="6.5546875" style="168" customWidth="1"/>
    <col min="6168" max="6168" width="24.33203125" style="168" customWidth="1"/>
    <col min="6169" max="6169" width="4.33203125" style="168" customWidth="1"/>
    <col min="6170" max="6170" width="8.33203125" style="168" customWidth="1"/>
    <col min="6171" max="6171" width="8.6640625" style="168" customWidth="1"/>
    <col min="6172" max="6400" width="9.109375" style="168"/>
    <col min="6401" max="6401" width="45.88671875" style="168" customWidth="1"/>
    <col min="6402" max="6402" width="14.33203125" style="168" customWidth="1"/>
    <col min="6403" max="6403" width="13.5546875" style="168" customWidth="1"/>
    <col min="6404" max="6404" width="11.5546875" style="168" customWidth="1"/>
    <col min="6405" max="6420" width="9.109375" style="168"/>
    <col min="6421" max="6422" width="5.6640625" style="168" customWidth="1"/>
    <col min="6423" max="6423" width="6.5546875" style="168" customWidth="1"/>
    <col min="6424" max="6424" width="24.33203125" style="168" customWidth="1"/>
    <col min="6425" max="6425" width="4.33203125" style="168" customWidth="1"/>
    <col min="6426" max="6426" width="8.33203125" style="168" customWidth="1"/>
    <col min="6427" max="6427" width="8.6640625" style="168" customWidth="1"/>
    <col min="6428" max="6656" width="9.109375" style="168"/>
    <col min="6657" max="6657" width="45.88671875" style="168" customWidth="1"/>
    <col min="6658" max="6658" width="14.33203125" style="168" customWidth="1"/>
    <col min="6659" max="6659" width="13.5546875" style="168" customWidth="1"/>
    <col min="6660" max="6660" width="11.5546875" style="168" customWidth="1"/>
    <col min="6661" max="6676" width="9.109375" style="168"/>
    <col min="6677" max="6678" width="5.6640625" style="168" customWidth="1"/>
    <col min="6679" max="6679" width="6.5546875" style="168" customWidth="1"/>
    <col min="6680" max="6680" width="24.33203125" style="168" customWidth="1"/>
    <col min="6681" max="6681" width="4.33203125" style="168" customWidth="1"/>
    <col min="6682" max="6682" width="8.33203125" style="168" customWidth="1"/>
    <col min="6683" max="6683" width="8.6640625" style="168" customWidth="1"/>
    <col min="6684" max="6912" width="9.109375" style="168"/>
    <col min="6913" max="6913" width="45.88671875" style="168" customWidth="1"/>
    <col min="6914" max="6914" width="14.33203125" style="168" customWidth="1"/>
    <col min="6915" max="6915" width="13.5546875" style="168" customWidth="1"/>
    <col min="6916" max="6916" width="11.5546875" style="168" customWidth="1"/>
    <col min="6917" max="6932" width="9.109375" style="168"/>
    <col min="6933" max="6934" width="5.6640625" style="168" customWidth="1"/>
    <col min="6935" max="6935" width="6.5546875" style="168" customWidth="1"/>
    <col min="6936" max="6936" width="24.33203125" style="168" customWidth="1"/>
    <col min="6937" max="6937" width="4.33203125" style="168" customWidth="1"/>
    <col min="6938" max="6938" width="8.33203125" style="168" customWidth="1"/>
    <col min="6939" max="6939" width="8.6640625" style="168" customWidth="1"/>
    <col min="6940" max="7168" width="9.109375" style="168"/>
    <col min="7169" max="7169" width="45.88671875" style="168" customWidth="1"/>
    <col min="7170" max="7170" width="14.33203125" style="168" customWidth="1"/>
    <col min="7171" max="7171" width="13.5546875" style="168" customWidth="1"/>
    <col min="7172" max="7172" width="11.5546875" style="168" customWidth="1"/>
    <col min="7173" max="7188" width="9.109375" style="168"/>
    <col min="7189" max="7190" width="5.6640625" style="168" customWidth="1"/>
    <col min="7191" max="7191" width="6.5546875" style="168" customWidth="1"/>
    <col min="7192" max="7192" width="24.33203125" style="168" customWidth="1"/>
    <col min="7193" max="7193" width="4.33203125" style="168" customWidth="1"/>
    <col min="7194" max="7194" width="8.33203125" style="168" customWidth="1"/>
    <col min="7195" max="7195" width="8.6640625" style="168" customWidth="1"/>
    <col min="7196" max="7424" width="9.109375" style="168"/>
    <col min="7425" max="7425" width="45.88671875" style="168" customWidth="1"/>
    <col min="7426" max="7426" width="14.33203125" style="168" customWidth="1"/>
    <col min="7427" max="7427" width="13.5546875" style="168" customWidth="1"/>
    <col min="7428" max="7428" width="11.5546875" style="168" customWidth="1"/>
    <col min="7429" max="7444" width="9.109375" style="168"/>
    <col min="7445" max="7446" width="5.6640625" style="168" customWidth="1"/>
    <col min="7447" max="7447" width="6.5546875" style="168" customWidth="1"/>
    <col min="7448" max="7448" width="24.33203125" style="168" customWidth="1"/>
    <col min="7449" max="7449" width="4.33203125" style="168" customWidth="1"/>
    <col min="7450" max="7450" width="8.33203125" style="168" customWidth="1"/>
    <col min="7451" max="7451" width="8.6640625" style="168" customWidth="1"/>
    <col min="7452" max="7680" width="9.109375" style="168"/>
    <col min="7681" max="7681" width="45.88671875" style="168" customWidth="1"/>
    <col min="7682" max="7682" width="14.33203125" style="168" customWidth="1"/>
    <col min="7683" max="7683" width="13.5546875" style="168" customWidth="1"/>
    <col min="7684" max="7684" width="11.5546875" style="168" customWidth="1"/>
    <col min="7685" max="7700" width="9.109375" style="168"/>
    <col min="7701" max="7702" width="5.6640625" style="168" customWidth="1"/>
    <col min="7703" max="7703" width="6.5546875" style="168" customWidth="1"/>
    <col min="7704" max="7704" width="24.33203125" style="168" customWidth="1"/>
    <col min="7705" max="7705" width="4.33203125" style="168" customWidth="1"/>
    <col min="7706" max="7706" width="8.33203125" style="168" customWidth="1"/>
    <col min="7707" max="7707" width="8.6640625" style="168" customWidth="1"/>
    <col min="7708" max="7936" width="9.109375" style="168"/>
    <col min="7937" max="7937" width="45.88671875" style="168" customWidth="1"/>
    <col min="7938" max="7938" width="14.33203125" style="168" customWidth="1"/>
    <col min="7939" max="7939" width="13.5546875" style="168" customWidth="1"/>
    <col min="7940" max="7940" width="11.5546875" style="168" customWidth="1"/>
    <col min="7941" max="7956" width="9.109375" style="168"/>
    <col min="7957" max="7958" width="5.6640625" style="168" customWidth="1"/>
    <col min="7959" max="7959" width="6.5546875" style="168" customWidth="1"/>
    <col min="7960" max="7960" width="24.33203125" style="168" customWidth="1"/>
    <col min="7961" max="7961" width="4.33203125" style="168" customWidth="1"/>
    <col min="7962" max="7962" width="8.33203125" style="168" customWidth="1"/>
    <col min="7963" max="7963" width="8.6640625" style="168" customWidth="1"/>
    <col min="7964" max="8192" width="9.109375" style="168"/>
    <col min="8193" max="8193" width="45.88671875" style="168" customWidth="1"/>
    <col min="8194" max="8194" width="14.33203125" style="168" customWidth="1"/>
    <col min="8195" max="8195" width="13.5546875" style="168" customWidth="1"/>
    <col min="8196" max="8196" width="11.5546875" style="168" customWidth="1"/>
    <col min="8197" max="8212" width="9.109375" style="168"/>
    <col min="8213" max="8214" width="5.6640625" style="168" customWidth="1"/>
    <col min="8215" max="8215" width="6.5546875" style="168" customWidth="1"/>
    <col min="8216" max="8216" width="24.33203125" style="168" customWidth="1"/>
    <col min="8217" max="8217" width="4.33203125" style="168" customWidth="1"/>
    <col min="8218" max="8218" width="8.33203125" style="168" customWidth="1"/>
    <col min="8219" max="8219" width="8.6640625" style="168" customWidth="1"/>
    <col min="8220" max="8448" width="9.109375" style="168"/>
    <col min="8449" max="8449" width="45.88671875" style="168" customWidth="1"/>
    <col min="8450" max="8450" width="14.33203125" style="168" customWidth="1"/>
    <col min="8451" max="8451" width="13.5546875" style="168" customWidth="1"/>
    <col min="8452" max="8452" width="11.5546875" style="168" customWidth="1"/>
    <col min="8453" max="8468" width="9.109375" style="168"/>
    <col min="8469" max="8470" width="5.6640625" style="168" customWidth="1"/>
    <col min="8471" max="8471" width="6.5546875" style="168" customWidth="1"/>
    <col min="8472" max="8472" width="24.33203125" style="168" customWidth="1"/>
    <col min="8473" max="8473" width="4.33203125" style="168" customWidth="1"/>
    <col min="8474" max="8474" width="8.33203125" style="168" customWidth="1"/>
    <col min="8475" max="8475" width="8.6640625" style="168" customWidth="1"/>
    <col min="8476" max="8704" width="9.109375" style="168"/>
    <col min="8705" max="8705" width="45.88671875" style="168" customWidth="1"/>
    <col min="8706" max="8706" width="14.33203125" style="168" customWidth="1"/>
    <col min="8707" max="8707" width="13.5546875" style="168" customWidth="1"/>
    <col min="8708" max="8708" width="11.5546875" style="168" customWidth="1"/>
    <col min="8709" max="8724" width="9.109375" style="168"/>
    <col min="8725" max="8726" width="5.6640625" style="168" customWidth="1"/>
    <col min="8727" max="8727" width="6.5546875" style="168" customWidth="1"/>
    <col min="8728" max="8728" width="24.33203125" style="168" customWidth="1"/>
    <col min="8729" max="8729" width="4.33203125" style="168" customWidth="1"/>
    <col min="8730" max="8730" width="8.33203125" style="168" customWidth="1"/>
    <col min="8731" max="8731" width="8.6640625" style="168" customWidth="1"/>
    <col min="8732" max="8960" width="9.109375" style="168"/>
    <col min="8961" max="8961" width="45.88671875" style="168" customWidth="1"/>
    <col min="8962" max="8962" width="14.33203125" style="168" customWidth="1"/>
    <col min="8963" max="8963" width="13.5546875" style="168" customWidth="1"/>
    <col min="8964" max="8964" width="11.5546875" style="168" customWidth="1"/>
    <col min="8965" max="8980" width="9.109375" style="168"/>
    <col min="8981" max="8982" width="5.6640625" style="168" customWidth="1"/>
    <col min="8983" max="8983" width="6.5546875" style="168" customWidth="1"/>
    <col min="8984" max="8984" width="24.33203125" style="168" customWidth="1"/>
    <col min="8985" max="8985" width="4.33203125" style="168" customWidth="1"/>
    <col min="8986" max="8986" width="8.33203125" style="168" customWidth="1"/>
    <col min="8987" max="8987" width="8.6640625" style="168" customWidth="1"/>
    <col min="8988" max="9216" width="9.109375" style="168"/>
    <col min="9217" max="9217" width="45.88671875" style="168" customWidth="1"/>
    <col min="9218" max="9218" width="14.33203125" style="168" customWidth="1"/>
    <col min="9219" max="9219" width="13.5546875" style="168" customWidth="1"/>
    <col min="9220" max="9220" width="11.5546875" style="168" customWidth="1"/>
    <col min="9221" max="9236" width="9.109375" style="168"/>
    <col min="9237" max="9238" width="5.6640625" style="168" customWidth="1"/>
    <col min="9239" max="9239" width="6.5546875" style="168" customWidth="1"/>
    <col min="9240" max="9240" width="24.33203125" style="168" customWidth="1"/>
    <col min="9241" max="9241" width="4.33203125" style="168" customWidth="1"/>
    <col min="9242" max="9242" width="8.33203125" style="168" customWidth="1"/>
    <col min="9243" max="9243" width="8.6640625" style="168" customWidth="1"/>
    <col min="9244" max="9472" width="9.109375" style="168"/>
    <col min="9473" max="9473" width="45.88671875" style="168" customWidth="1"/>
    <col min="9474" max="9474" width="14.33203125" style="168" customWidth="1"/>
    <col min="9475" max="9475" width="13.5546875" style="168" customWidth="1"/>
    <col min="9476" max="9476" width="11.5546875" style="168" customWidth="1"/>
    <col min="9477" max="9492" width="9.109375" style="168"/>
    <col min="9493" max="9494" width="5.6640625" style="168" customWidth="1"/>
    <col min="9495" max="9495" width="6.5546875" style="168" customWidth="1"/>
    <col min="9496" max="9496" width="24.33203125" style="168" customWidth="1"/>
    <col min="9497" max="9497" width="4.33203125" style="168" customWidth="1"/>
    <col min="9498" max="9498" width="8.33203125" style="168" customWidth="1"/>
    <col min="9499" max="9499" width="8.6640625" style="168" customWidth="1"/>
    <col min="9500" max="9728" width="9.109375" style="168"/>
    <col min="9729" max="9729" width="45.88671875" style="168" customWidth="1"/>
    <col min="9730" max="9730" width="14.33203125" style="168" customWidth="1"/>
    <col min="9731" max="9731" width="13.5546875" style="168" customWidth="1"/>
    <col min="9732" max="9732" width="11.5546875" style="168" customWidth="1"/>
    <col min="9733" max="9748" width="9.109375" style="168"/>
    <col min="9749" max="9750" width="5.6640625" style="168" customWidth="1"/>
    <col min="9751" max="9751" width="6.5546875" style="168" customWidth="1"/>
    <col min="9752" max="9752" width="24.33203125" style="168" customWidth="1"/>
    <col min="9753" max="9753" width="4.33203125" style="168" customWidth="1"/>
    <col min="9754" max="9754" width="8.33203125" style="168" customWidth="1"/>
    <col min="9755" max="9755" width="8.6640625" style="168" customWidth="1"/>
    <col min="9756" max="9984" width="9.109375" style="168"/>
    <col min="9985" max="9985" width="45.88671875" style="168" customWidth="1"/>
    <col min="9986" max="9986" width="14.33203125" style="168" customWidth="1"/>
    <col min="9987" max="9987" width="13.5546875" style="168" customWidth="1"/>
    <col min="9988" max="9988" width="11.5546875" style="168" customWidth="1"/>
    <col min="9989" max="10004" width="9.109375" style="168"/>
    <col min="10005" max="10006" width="5.6640625" style="168" customWidth="1"/>
    <col min="10007" max="10007" width="6.5546875" style="168" customWidth="1"/>
    <col min="10008" max="10008" width="24.33203125" style="168" customWidth="1"/>
    <col min="10009" max="10009" width="4.33203125" style="168" customWidth="1"/>
    <col min="10010" max="10010" width="8.33203125" style="168" customWidth="1"/>
    <col min="10011" max="10011" width="8.6640625" style="168" customWidth="1"/>
    <col min="10012" max="10240" width="9.109375" style="168"/>
    <col min="10241" max="10241" width="45.88671875" style="168" customWidth="1"/>
    <col min="10242" max="10242" width="14.33203125" style="168" customWidth="1"/>
    <col min="10243" max="10243" width="13.5546875" style="168" customWidth="1"/>
    <col min="10244" max="10244" width="11.5546875" style="168" customWidth="1"/>
    <col min="10245" max="10260" width="9.109375" style="168"/>
    <col min="10261" max="10262" width="5.6640625" style="168" customWidth="1"/>
    <col min="10263" max="10263" width="6.5546875" style="168" customWidth="1"/>
    <col min="10264" max="10264" width="24.33203125" style="168" customWidth="1"/>
    <col min="10265" max="10265" width="4.33203125" style="168" customWidth="1"/>
    <col min="10266" max="10266" width="8.33203125" style="168" customWidth="1"/>
    <col min="10267" max="10267" width="8.6640625" style="168" customWidth="1"/>
    <col min="10268" max="10496" width="9.109375" style="168"/>
    <col min="10497" max="10497" width="45.88671875" style="168" customWidth="1"/>
    <col min="10498" max="10498" width="14.33203125" style="168" customWidth="1"/>
    <col min="10499" max="10499" width="13.5546875" style="168" customWidth="1"/>
    <col min="10500" max="10500" width="11.5546875" style="168" customWidth="1"/>
    <col min="10501" max="10516" width="9.109375" style="168"/>
    <col min="10517" max="10518" width="5.6640625" style="168" customWidth="1"/>
    <col min="10519" max="10519" width="6.5546875" style="168" customWidth="1"/>
    <col min="10520" max="10520" width="24.33203125" style="168" customWidth="1"/>
    <col min="10521" max="10521" width="4.33203125" style="168" customWidth="1"/>
    <col min="10522" max="10522" width="8.33203125" style="168" customWidth="1"/>
    <col min="10523" max="10523" width="8.6640625" style="168" customWidth="1"/>
    <col min="10524" max="10752" width="9.109375" style="168"/>
    <col min="10753" max="10753" width="45.88671875" style="168" customWidth="1"/>
    <col min="10754" max="10754" width="14.33203125" style="168" customWidth="1"/>
    <col min="10755" max="10755" width="13.5546875" style="168" customWidth="1"/>
    <col min="10756" max="10756" width="11.5546875" style="168" customWidth="1"/>
    <col min="10757" max="10772" width="9.109375" style="168"/>
    <col min="10773" max="10774" width="5.6640625" style="168" customWidth="1"/>
    <col min="10775" max="10775" width="6.5546875" style="168" customWidth="1"/>
    <col min="10776" max="10776" width="24.33203125" style="168" customWidth="1"/>
    <col min="10777" max="10777" width="4.33203125" style="168" customWidth="1"/>
    <col min="10778" max="10778" width="8.33203125" style="168" customWidth="1"/>
    <col min="10779" max="10779" width="8.6640625" style="168" customWidth="1"/>
    <col min="10780" max="11008" width="9.109375" style="168"/>
    <col min="11009" max="11009" width="45.88671875" style="168" customWidth="1"/>
    <col min="11010" max="11010" width="14.33203125" style="168" customWidth="1"/>
    <col min="11011" max="11011" width="13.5546875" style="168" customWidth="1"/>
    <col min="11012" max="11012" width="11.5546875" style="168" customWidth="1"/>
    <col min="11013" max="11028" width="9.109375" style="168"/>
    <col min="11029" max="11030" width="5.6640625" style="168" customWidth="1"/>
    <col min="11031" max="11031" width="6.5546875" style="168" customWidth="1"/>
    <col min="11032" max="11032" width="24.33203125" style="168" customWidth="1"/>
    <col min="11033" max="11033" width="4.33203125" style="168" customWidth="1"/>
    <col min="11034" max="11034" width="8.33203125" style="168" customWidth="1"/>
    <col min="11035" max="11035" width="8.6640625" style="168" customWidth="1"/>
    <col min="11036" max="11264" width="9.109375" style="168"/>
    <col min="11265" max="11265" width="45.88671875" style="168" customWidth="1"/>
    <col min="11266" max="11266" width="14.33203125" style="168" customWidth="1"/>
    <col min="11267" max="11267" width="13.5546875" style="168" customWidth="1"/>
    <col min="11268" max="11268" width="11.5546875" style="168" customWidth="1"/>
    <col min="11269" max="11284" width="9.109375" style="168"/>
    <col min="11285" max="11286" width="5.6640625" style="168" customWidth="1"/>
    <col min="11287" max="11287" width="6.5546875" style="168" customWidth="1"/>
    <col min="11288" max="11288" width="24.33203125" style="168" customWidth="1"/>
    <col min="11289" max="11289" width="4.33203125" style="168" customWidth="1"/>
    <col min="11290" max="11290" width="8.33203125" style="168" customWidth="1"/>
    <col min="11291" max="11291" width="8.6640625" style="168" customWidth="1"/>
    <col min="11292" max="11520" width="9.109375" style="168"/>
    <col min="11521" max="11521" width="45.88671875" style="168" customWidth="1"/>
    <col min="11522" max="11522" width="14.33203125" style="168" customWidth="1"/>
    <col min="11523" max="11523" width="13.5546875" style="168" customWidth="1"/>
    <col min="11524" max="11524" width="11.5546875" style="168" customWidth="1"/>
    <col min="11525" max="11540" width="9.109375" style="168"/>
    <col min="11541" max="11542" width="5.6640625" style="168" customWidth="1"/>
    <col min="11543" max="11543" width="6.5546875" style="168" customWidth="1"/>
    <col min="11544" max="11544" width="24.33203125" style="168" customWidth="1"/>
    <col min="11545" max="11545" width="4.33203125" style="168" customWidth="1"/>
    <col min="11546" max="11546" width="8.33203125" style="168" customWidth="1"/>
    <col min="11547" max="11547" width="8.6640625" style="168" customWidth="1"/>
    <col min="11548" max="11776" width="9.109375" style="168"/>
    <col min="11777" max="11777" width="45.88671875" style="168" customWidth="1"/>
    <col min="11778" max="11778" width="14.33203125" style="168" customWidth="1"/>
    <col min="11779" max="11779" width="13.5546875" style="168" customWidth="1"/>
    <col min="11780" max="11780" width="11.5546875" style="168" customWidth="1"/>
    <col min="11781" max="11796" width="9.109375" style="168"/>
    <col min="11797" max="11798" width="5.6640625" style="168" customWidth="1"/>
    <col min="11799" max="11799" width="6.5546875" style="168" customWidth="1"/>
    <col min="11800" max="11800" width="24.33203125" style="168" customWidth="1"/>
    <col min="11801" max="11801" width="4.33203125" style="168" customWidth="1"/>
    <col min="11802" max="11802" width="8.33203125" style="168" customWidth="1"/>
    <col min="11803" max="11803" width="8.6640625" style="168" customWidth="1"/>
    <col min="11804" max="12032" width="9.109375" style="168"/>
    <col min="12033" max="12033" width="45.88671875" style="168" customWidth="1"/>
    <col min="12034" max="12034" width="14.33203125" style="168" customWidth="1"/>
    <col min="12035" max="12035" width="13.5546875" style="168" customWidth="1"/>
    <col min="12036" max="12036" width="11.5546875" style="168" customWidth="1"/>
    <col min="12037" max="12052" width="9.109375" style="168"/>
    <col min="12053" max="12054" width="5.6640625" style="168" customWidth="1"/>
    <col min="12055" max="12055" width="6.5546875" style="168" customWidth="1"/>
    <col min="12056" max="12056" width="24.33203125" style="168" customWidth="1"/>
    <col min="12057" max="12057" width="4.33203125" style="168" customWidth="1"/>
    <col min="12058" max="12058" width="8.33203125" style="168" customWidth="1"/>
    <col min="12059" max="12059" width="8.6640625" style="168" customWidth="1"/>
    <col min="12060" max="12288" width="9.109375" style="168"/>
    <col min="12289" max="12289" width="45.88671875" style="168" customWidth="1"/>
    <col min="12290" max="12290" width="14.33203125" style="168" customWidth="1"/>
    <col min="12291" max="12291" width="13.5546875" style="168" customWidth="1"/>
    <col min="12292" max="12292" width="11.5546875" style="168" customWidth="1"/>
    <col min="12293" max="12308" width="9.109375" style="168"/>
    <col min="12309" max="12310" width="5.6640625" style="168" customWidth="1"/>
    <col min="12311" max="12311" width="6.5546875" style="168" customWidth="1"/>
    <col min="12312" max="12312" width="24.33203125" style="168" customWidth="1"/>
    <col min="12313" max="12313" width="4.33203125" style="168" customWidth="1"/>
    <col min="12314" max="12314" width="8.33203125" style="168" customWidth="1"/>
    <col min="12315" max="12315" width="8.6640625" style="168" customWidth="1"/>
    <col min="12316" max="12544" width="9.109375" style="168"/>
    <col min="12545" max="12545" width="45.88671875" style="168" customWidth="1"/>
    <col min="12546" max="12546" width="14.33203125" style="168" customWidth="1"/>
    <col min="12547" max="12547" width="13.5546875" style="168" customWidth="1"/>
    <col min="12548" max="12548" width="11.5546875" style="168" customWidth="1"/>
    <col min="12549" max="12564" width="9.109375" style="168"/>
    <col min="12565" max="12566" width="5.6640625" style="168" customWidth="1"/>
    <col min="12567" max="12567" width="6.5546875" style="168" customWidth="1"/>
    <col min="12568" max="12568" width="24.33203125" style="168" customWidth="1"/>
    <col min="12569" max="12569" width="4.33203125" style="168" customWidth="1"/>
    <col min="12570" max="12570" width="8.33203125" style="168" customWidth="1"/>
    <col min="12571" max="12571" width="8.6640625" style="168" customWidth="1"/>
    <col min="12572" max="12800" width="9.109375" style="168"/>
    <col min="12801" max="12801" width="45.88671875" style="168" customWidth="1"/>
    <col min="12802" max="12802" width="14.33203125" style="168" customWidth="1"/>
    <col min="12803" max="12803" width="13.5546875" style="168" customWidth="1"/>
    <col min="12804" max="12804" width="11.5546875" style="168" customWidth="1"/>
    <col min="12805" max="12820" width="9.109375" style="168"/>
    <col min="12821" max="12822" width="5.6640625" style="168" customWidth="1"/>
    <col min="12823" max="12823" width="6.5546875" style="168" customWidth="1"/>
    <col min="12824" max="12824" width="24.33203125" style="168" customWidth="1"/>
    <col min="12825" max="12825" width="4.33203125" style="168" customWidth="1"/>
    <col min="12826" max="12826" width="8.33203125" style="168" customWidth="1"/>
    <col min="12827" max="12827" width="8.6640625" style="168" customWidth="1"/>
    <col min="12828" max="13056" width="9.109375" style="168"/>
    <col min="13057" max="13057" width="45.88671875" style="168" customWidth="1"/>
    <col min="13058" max="13058" width="14.33203125" style="168" customWidth="1"/>
    <col min="13059" max="13059" width="13.5546875" style="168" customWidth="1"/>
    <col min="13060" max="13060" width="11.5546875" style="168" customWidth="1"/>
    <col min="13061" max="13076" width="9.109375" style="168"/>
    <col min="13077" max="13078" width="5.6640625" style="168" customWidth="1"/>
    <col min="13079" max="13079" width="6.5546875" style="168" customWidth="1"/>
    <col min="13080" max="13080" width="24.33203125" style="168" customWidth="1"/>
    <col min="13081" max="13081" width="4.33203125" style="168" customWidth="1"/>
    <col min="13082" max="13082" width="8.33203125" style="168" customWidth="1"/>
    <col min="13083" max="13083" width="8.6640625" style="168" customWidth="1"/>
    <col min="13084" max="13312" width="9.109375" style="168"/>
    <col min="13313" max="13313" width="45.88671875" style="168" customWidth="1"/>
    <col min="13314" max="13314" width="14.33203125" style="168" customWidth="1"/>
    <col min="13315" max="13315" width="13.5546875" style="168" customWidth="1"/>
    <col min="13316" max="13316" width="11.5546875" style="168" customWidth="1"/>
    <col min="13317" max="13332" width="9.109375" style="168"/>
    <col min="13333" max="13334" width="5.6640625" style="168" customWidth="1"/>
    <col min="13335" max="13335" width="6.5546875" style="168" customWidth="1"/>
    <col min="13336" max="13336" width="24.33203125" style="168" customWidth="1"/>
    <col min="13337" max="13337" width="4.33203125" style="168" customWidth="1"/>
    <col min="13338" max="13338" width="8.33203125" style="168" customWidth="1"/>
    <col min="13339" max="13339" width="8.6640625" style="168" customWidth="1"/>
    <col min="13340" max="13568" width="9.109375" style="168"/>
    <col min="13569" max="13569" width="45.88671875" style="168" customWidth="1"/>
    <col min="13570" max="13570" width="14.33203125" style="168" customWidth="1"/>
    <col min="13571" max="13571" width="13.5546875" style="168" customWidth="1"/>
    <col min="13572" max="13572" width="11.5546875" style="168" customWidth="1"/>
    <col min="13573" max="13588" width="9.109375" style="168"/>
    <col min="13589" max="13590" width="5.6640625" style="168" customWidth="1"/>
    <col min="13591" max="13591" width="6.5546875" style="168" customWidth="1"/>
    <col min="13592" max="13592" width="24.33203125" style="168" customWidth="1"/>
    <col min="13593" max="13593" width="4.33203125" style="168" customWidth="1"/>
    <col min="13594" max="13594" width="8.33203125" style="168" customWidth="1"/>
    <col min="13595" max="13595" width="8.6640625" style="168" customWidth="1"/>
    <col min="13596" max="13824" width="9.109375" style="168"/>
    <col min="13825" max="13825" width="45.88671875" style="168" customWidth="1"/>
    <col min="13826" max="13826" width="14.33203125" style="168" customWidth="1"/>
    <col min="13827" max="13827" width="13.5546875" style="168" customWidth="1"/>
    <col min="13828" max="13828" width="11.5546875" style="168" customWidth="1"/>
    <col min="13829" max="13844" width="9.109375" style="168"/>
    <col min="13845" max="13846" width="5.6640625" style="168" customWidth="1"/>
    <col min="13847" max="13847" width="6.5546875" style="168" customWidth="1"/>
    <col min="13848" max="13848" width="24.33203125" style="168" customWidth="1"/>
    <col min="13849" max="13849" width="4.33203125" style="168" customWidth="1"/>
    <col min="13850" max="13850" width="8.33203125" style="168" customWidth="1"/>
    <col min="13851" max="13851" width="8.6640625" style="168" customWidth="1"/>
    <col min="13852" max="14080" width="9.109375" style="168"/>
    <col min="14081" max="14081" width="45.88671875" style="168" customWidth="1"/>
    <col min="14082" max="14082" width="14.33203125" style="168" customWidth="1"/>
    <col min="14083" max="14083" width="13.5546875" style="168" customWidth="1"/>
    <col min="14084" max="14084" width="11.5546875" style="168" customWidth="1"/>
    <col min="14085" max="14100" width="9.109375" style="168"/>
    <col min="14101" max="14102" width="5.6640625" style="168" customWidth="1"/>
    <col min="14103" max="14103" width="6.5546875" style="168" customWidth="1"/>
    <col min="14104" max="14104" width="24.33203125" style="168" customWidth="1"/>
    <col min="14105" max="14105" width="4.33203125" style="168" customWidth="1"/>
    <col min="14106" max="14106" width="8.33203125" style="168" customWidth="1"/>
    <col min="14107" max="14107" width="8.6640625" style="168" customWidth="1"/>
    <col min="14108" max="14336" width="9.109375" style="168"/>
    <col min="14337" max="14337" width="45.88671875" style="168" customWidth="1"/>
    <col min="14338" max="14338" width="14.33203125" style="168" customWidth="1"/>
    <col min="14339" max="14339" width="13.5546875" style="168" customWidth="1"/>
    <col min="14340" max="14340" width="11.5546875" style="168" customWidth="1"/>
    <col min="14341" max="14356" width="9.109375" style="168"/>
    <col min="14357" max="14358" width="5.6640625" style="168" customWidth="1"/>
    <col min="14359" max="14359" width="6.5546875" style="168" customWidth="1"/>
    <col min="14360" max="14360" width="24.33203125" style="168" customWidth="1"/>
    <col min="14361" max="14361" width="4.33203125" style="168" customWidth="1"/>
    <col min="14362" max="14362" width="8.33203125" style="168" customWidth="1"/>
    <col min="14363" max="14363" width="8.6640625" style="168" customWidth="1"/>
    <col min="14364" max="14592" width="9.109375" style="168"/>
    <col min="14593" max="14593" width="45.88671875" style="168" customWidth="1"/>
    <col min="14594" max="14594" width="14.33203125" style="168" customWidth="1"/>
    <col min="14595" max="14595" width="13.5546875" style="168" customWidth="1"/>
    <col min="14596" max="14596" width="11.5546875" style="168" customWidth="1"/>
    <col min="14597" max="14612" width="9.109375" style="168"/>
    <col min="14613" max="14614" width="5.6640625" style="168" customWidth="1"/>
    <col min="14615" max="14615" width="6.5546875" style="168" customWidth="1"/>
    <col min="14616" max="14616" width="24.33203125" style="168" customWidth="1"/>
    <col min="14617" max="14617" width="4.33203125" style="168" customWidth="1"/>
    <col min="14618" max="14618" width="8.33203125" style="168" customWidth="1"/>
    <col min="14619" max="14619" width="8.6640625" style="168" customWidth="1"/>
    <col min="14620" max="14848" width="9.109375" style="168"/>
    <col min="14849" max="14849" width="45.88671875" style="168" customWidth="1"/>
    <col min="14850" max="14850" width="14.33203125" style="168" customWidth="1"/>
    <col min="14851" max="14851" width="13.5546875" style="168" customWidth="1"/>
    <col min="14852" max="14852" width="11.5546875" style="168" customWidth="1"/>
    <col min="14853" max="14868" width="9.109375" style="168"/>
    <col min="14869" max="14870" width="5.6640625" style="168" customWidth="1"/>
    <col min="14871" max="14871" width="6.5546875" style="168" customWidth="1"/>
    <col min="14872" max="14872" width="24.33203125" style="168" customWidth="1"/>
    <col min="14873" max="14873" width="4.33203125" style="168" customWidth="1"/>
    <col min="14874" max="14874" width="8.33203125" style="168" customWidth="1"/>
    <col min="14875" max="14875" width="8.6640625" style="168" customWidth="1"/>
    <col min="14876" max="15104" width="9.109375" style="168"/>
    <col min="15105" max="15105" width="45.88671875" style="168" customWidth="1"/>
    <col min="15106" max="15106" width="14.33203125" style="168" customWidth="1"/>
    <col min="15107" max="15107" width="13.5546875" style="168" customWidth="1"/>
    <col min="15108" max="15108" width="11.5546875" style="168" customWidth="1"/>
    <col min="15109" max="15124" width="9.109375" style="168"/>
    <col min="15125" max="15126" width="5.6640625" style="168" customWidth="1"/>
    <col min="15127" max="15127" width="6.5546875" style="168" customWidth="1"/>
    <col min="15128" max="15128" width="24.33203125" style="168" customWidth="1"/>
    <col min="15129" max="15129" width="4.33203125" style="168" customWidth="1"/>
    <col min="15130" max="15130" width="8.33203125" style="168" customWidth="1"/>
    <col min="15131" max="15131" width="8.6640625" style="168" customWidth="1"/>
    <col min="15132" max="15360" width="9.109375" style="168"/>
    <col min="15361" max="15361" width="45.88671875" style="168" customWidth="1"/>
    <col min="15362" max="15362" width="14.33203125" style="168" customWidth="1"/>
    <col min="15363" max="15363" width="13.5546875" style="168" customWidth="1"/>
    <col min="15364" max="15364" width="11.5546875" style="168" customWidth="1"/>
    <col min="15365" max="15380" width="9.109375" style="168"/>
    <col min="15381" max="15382" width="5.6640625" style="168" customWidth="1"/>
    <col min="15383" max="15383" width="6.5546875" style="168" customWidth="1"/>
    <col min="15384" max="15384" width="24.33203125" style="168" customWidth="1"/>
    <col min="15385" max="15385" width="4.33203125" style="168" customWidth="1"/>
    <col min="15386" max="15386" width="8.33203125" style="168" customWidth="1"/>
    <col min="15387" max="15387" width="8.6640625" style="168" customWidth="1"/>
    <col min="15388" max="15616" width="9.109375" style="168"/>
    <col min="15617" max="15617" width="45.88671875" style="168" customWidth="1"/>
    <col min="15618" max="15618" width="14.33203125" style="168" customWidth="1"/>
    <col min="15619" max="15619" width="13.5546875" style="168" customWidth="1"/>
    <col min="15620" max="15620" width="11.5546875" style="168" customWidth="1"/>
    <col min="15621" max="15636" width="9.109375" style="168"/>
    <col min="15637" max="15638" width="5.6640625" style="168" customWidth="1"/>
    <col min="15639" max="15639" width="6.5546875" style="168" customWidth="1"/>
    <col min="15640" max="15640" width="24.33203125" style="168" customWidth="1"/>
    <col min="15641" max="15641" width="4.33203125" style="168" customWidth="1"/>
    <col min="15642" max="15642" width="8.33203125" style="168" customWidth="1"/>
    <col min="15643" max="15643" width="8.6640625" style="168" customWidth="1"/>
    <col min="15644" max="15872" width="9.109375" style="168"/>
    <col min="15873" max="15873" width="45.88671875" style="168" customWidth="1"/>
    <col min="15874" max="15874" width="14.33203125" style="168" customWidth="1"/>
    <col min="15875" max="15875" width="13.5546875" style="168" customWidth="1"/>
    <col min="15876" max="15876" width="11.5546875" style="168" customWidth="1"/>
    <col min="15877" max="15892" width="9.109375" style="168"/>
    <col min="15893" max="15894" width="5.6640625" style="168" customWidth="1"/>
    <col min="15895" max="15895" width="6.5546875" style="168" customWidth="1"/>
    <col min="15896" max="15896" width="24.33203125" style="168" customWidth="1"/>
    <col min="15897" max="15897" width="4.33203125" style="168" customWidth="1"/>
    <col min="15898" max="15898" width="8.33203125" style="168" customWidth="1"/>
    <col min="15899" max="15899" width="8.6640625" style="168" customWidth="1"/>
    <col min="15900" max="16128" width="9.109375" style="168"/>
    <col min="16129" max="16129" width="45.88671875" style="168" customWidth="1"/>
    <col min="16130" max="16130" width="14.33203125" style="168" customWidth="1"/>
    <col min="16131" max="16131" width="13.5546875" style="168" customWidth="1"/>
    <col min="16132" max="16132" width="11.5546875" style="168" customWidth="1"/>
    <col min="16133" max="16148" width="9.109375" style="168"/>
    <col min="16149" max="16150" width="5.6640625" style="168" customWidth="1"/>
    <col min="16151" max="16151" width="6.5546875" style="168" customWidth="1"/>
    <col min="16152" max="16152" width="24.33203125" style="168" customWidth="1"/>
    <col min="16153" max="16153" width="4.33203125" style="168" customWidth="1"/>
    <col min="16154" max="16154" width="8.33203125" style="168" customWidth="1"/>
    <col min="16155" max="16155" width="8.6640625" style="168" customWidth="1"/>
    <col min="16156" max="16384" width="9.109375" style="168"/>
  </cols>
  <sheetData>
    <row r="1" spans="1:27">
      <c r="A1" s="166" t="s">
        <v>183</v>
      </c>
      <c r="C1" s="168"/>
      <c r="W1" s="169"/>
      <c r="X1" s="169"/>
      <c r="Y1" s="169"/>
      <c r="Z1" s="169"/>
      <c r="AA1" s="169"/>
    </row>
    <row r="2" spans="1:27">
      <c r="A2" s="166" t="s">
        <v>184</v>
      </c>
      <c r="C2" s="168" t="s">
        <v>185</v>
      </c>
      <c r="D2" s="170">
        <v>44074</v>
      </c>
      <c r="W2" s="169"/>
      <c r="X2" s="171"/>
      <c r="Y2" s="171"/>
      <c r="Z2" s="171"/>
      <c r="AA2" s="172"/>
    </row>
    <row r="3" spans="1:27">
      <c r="B3" s="168"/>
      <c r="C3" s="168"/>
      <c r="D3" s="168"/>
      <c r="W3" s="169"/>
      <c r="X3" s="171"/>
      <c r="Y3" s="171"/>
      <c r="Z3" s="171"/>
      <c r="AA3" s="172"/>
    </row>
    <row r="4" spans="1:27" ht="23.25" customHeight="1">
      <c r="A4" s="173" t="s">
        <v>255</v>
      </c>
      <c r="B4" s="168"/>
      <c r="C4" s="168"/>
      <c r="D4" s="168"/>
      <c r="W4" s="169"/>
      <c r="X4" s="171"/>
      <c r="Y4" s="171"/>
      <c r="Z4" s="171"/>
      <c r="AA4" s="172"/>
    </row>
    <row r="5" spans="1:27">
      <c r="A5" s="166"/>
      <c r="B5" s="168"/>
      <c r="C5" s="168"/>
      <c r="D5" s="168"/>
    </row>
    <row r="6" spans="1:27" ht="14.4" thickBot="1">
      <c r="B6" s="174"/>
    </row>
    <row r="7" spans="1:27" ht="10.8" thickTop="1">
      <c r="A7" s="175" t="s">
        <v>186</v>
      </c>
      <c r="B7" s="176" t="s">
        <v>187</v>
      </c>
      <c r="C7" s="176" t="s">
        <v>188</v>
      </c>
      <c r="D7" s="176" t="s">
        <v>189</v>
      </c>
    </row>
    <row r="8" spans="1:27" ht="10.8" thickBot="1">
      <c r="A8" s="177"/>
      <c r="B8" s="178" t="s">
        <v>190</v>
      </c>
      <c r="C8" s="178" t="s">
        <v>191</v>
      </c>
      <c r="D8" s="178" t="s">
        <v>190</v>
      </c>
    </row>
    <row r="9" spans="1:27" ht="10.8" thickTop="1">
      <c r="A9" s="179"/>
      <c r="B9" s="179"/>
      <c r="C9" s="179"/>
      <c r="D9" s="179"/>
    </row>
    <row r="10" spans="1:27" ht="15.6">
      <c r="A10" s="180" t="s">
        <v>234</v>
      </c>
      <c r="B10" s="181">
        <v>0</v>
      </c>
      <c r="C10" s="181">
        <v>0</v>
      </c>
      <c r="D10" s="181">
        <v>0</v>
      </c>
    </row>
    <row r="11" spans="1:27">
      <c r="A11" s="168" t="s">
        <v>213</v>
      </c>
      <c r="B11" s="167">
        <v>0</v>
      </c>
      <c r="C11" s="167">
        <v>0</v>
      </c>
      <c r="D11" s="167">
        <v>0</v>
      </c>
    </row>
    <row r="12" spans="1:27">
      <c r="A12" s="168" t="s">
        <v>229</v>
      </c>
      <c r="B12" s="167">
        <v>0</v>
      </c>
      <c r="C12" s="167">
        <v>0</v>
      </c>
      <c r="D12" s="167">
        <v>0</v>
      </c>
    </row>
    <row r="13" spans="1:27">
      <c r="A13" s="168" t="s">
        <v>233</v>
      </c>
      <c r="B13" s="167">
        <v>0</v>
      </c>
      <c r="C13" s="167">
        <v>0</v>
      </c>
      <c r="D13" s="167">
        <v>0</v>
      </c>
    </row>
    <row r="14" spans="1:27" ht="15.6">
      <c r="A14" s="180" t="s">
        <v>253</v>
      </c>
      <c r="B14" s="181">
        <v>0</v>
      </c>
      <c r="C14" s="181">
        <v>0</v>
      </c>
      <c r="D14" s="181">
        <v>0</v>
      </c>
    </row>
    <row r="15" spans="1:27">
      <c r="A15" s="168" t="s">
        <v>252</v>
      </c>
      <c r="B15" s="167">
        <v>0</v>
      </c>
      <c r="C15" s="167">
        <v>0</v>
      </c>
      <c r="D15" s="167">
        <v>0</v>
      </c>
    </row>
    <row r="16" spans="1:27">
      <c r="D16" s="167">
        <v>0</v>
      </c>
    </row>
    <row r="17" spans="1:4" ht="15.6">
      <c r="A17" s="182" t="s">
        <v>192</v>
      </c>
      <c r="B17" s="183">
        <v>0</v>
      </c>
      <c r="C17" s="183">
        <v>0</v>
      </c>
      <c r="D17" s="183">
        <v>0</v>
      </c>
    </row>
    <row r="18" spans="1:4">
      <c r="D18" s="167">
        <v>0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E107-E821-4751-906C-82C3BF970E7C}">
  <sheetPr>
    <pageSetUpPr fitToPage="1"/>
  </sheetPr>
  <dimension ref="A1:M69"/>
  <sheetViews>
    <sheetView view="pageBreakPreview" zoomScaleNormal="100" zoomScaleSheetLayoutView="100" workbookViewId="0">
      <selection activeCell="G10" sqref="G10"/>
    </sheetView>
  </sheetViews>
  <sheetFormatPr defaultRowHeight="14.4"/>
  <cols>
    <col min="1" max="1" width="2.6640625" style="238" customWidth="1"/>
    <col min="2" max="2" width="5.5546875" style="238" customWidth="1"/>
    <col min="3" max="3" width="51.109375" style="238" customWidth="1"/>
    <col min="4" max="4" width="9.109375" style="238"/>
    <col min="5" max="5" width="8.88671875" style="238" customWidth="1"/>
    <col min="6" max="6" width="9.109375" style="238"/>
    <col min="7" max="8" width="13.109375" style="238" customWidth="1"/>
    <col min="9" max="255" width="9.109375" style="238"/>
    <col min="256" max="256" width="3.88671875" style="238" customWidth="1"/>
    <col min="257" max="257" width="5.5546875" style="238" customWidth="1"/>
    <col min="258" max="258" width="51.109375" style="238" customWidth="1"/>
    <col min="259" max="259" width="9.109375" style="238"/>
    <col min="260" max="260" width="8.88671875" style="238" customWidth="1"/>
    <col min="261" max="261" width="9.109375" style="238"/>
    <col min="262" max="263" width="13.109375" style="238" customWidth="1"/>
    <col min="264" max="264" width="10.44140625" style="238" customWidth="1"/>
    <col min="265" max="511" width="9.109375" style="238"/>
    <col min="512" max="512" width="3.88671875" style="238" customWidth="1"/>
    <col min="513" max="513" width="5.5546875" style="238" customWidth="1"/>
    <col min="514" max="514" width="51.109375" style="238" customWidth="1"/>
    <col min="515" max="515" width="9.109375" style="238"/>
    <col min="516" max="516" width="8.88671875" style="238" customWidth="1"/>
    <col min="517" max="517" width="9.109375" style="238"/>
    <col min="518" max="519" width="13.109375" style="238" customWidth="1"/>
    <col min="520" max="520" width="10.44140625" style="238" customWidth="1"/>
    <col min="521" max="767" width="9.109375" style="238"/>
    <col min="768" max="768" width="3.88671875" style="238" customWidth="1"/>
    <col min="769" max="769" width="5.5546875" style="238" customWidth="1"/>
    <col min="770" max="770" width="51.109375" style="238" customWidth="1"/>
    <col min="771" max="771" width="9.109375" style="238"/>
    <col min="772" max="772" width="8.88671875" style="238" customWidth="1"/>
    <col min="773" max="773" width="9.109375" style="238"/>
    <col min="774" max="775" width="13.109375" style="238" customWidth="1"/>
    <col min="776" max="776" width="10.44140625" style="238" customWidth="1"/>
    <col min="777" max="1023" width="9.109375" style="238"/>
    <col min="1024" max="1024" width="3.88671875" style="238" customWidth="1"/>
    <col min="1025" max="1025" width="5.5546875" style="238" customWidth="1"/>
    <col min="1026" max="1026" width="51.109375" style="238" customWidth="1"/>
    <col min="1027" max="1027" width="9.109375" style="238"/>
    <col min="1028" max="1028" width="8.88671875" style="238" customWidth="1"/>
    <col min="1029" max="1029" width="9.109375" style="238"/>
    <col min="1030" max="1031" width="13.109375" style="238" customWidth="1"/>
    <col min="1032" max="1032" width="10.44140625" style="238" customWidth="1"/>
    <col min="1033" max="1279" width="9.109375" style="238"/>
    <col min="1280" max="1280" width="3.88671875" style="238" customWidth="1"/>
    <col min="1281" max="1281" width="5.5546875" style="238" customWidth="1"/>
    <col min="1282" max="1282" width="51.109375" style="238" customWidth="1"/>
    <col min="1283" max="1283" width="9.109375" style="238"/>
    <col min="1284" max="1284" width="8.88671875" style="238" customWidth="1"/>
    <col min="1285" max="1285" width="9.109375" style="238"/>
    <col min="1286" max="1287" width="13.109375" style="238" customWidth="1"/>
    <col min="1288" max="1288" width="10.44140625" style="238" customWidth="1"/>
    <col min="1289" max="1535" width="9.109375" style="238"/>
    <col min="1536" max="1536" width="3.88671875" style="238" customWidth="1"/>
    <col min="1537" max="1537" width="5.5546875" style="238" customWidth="1"/>
    <col min="1538" max="1538" width="51.109375" style="238" customWidth="1"/>
    <col min="1539" max="1539" width="9.109375" style="238"/>
    <col min="1540" max="1540" width="8.88671875" style="238" customWidth="1"/>
    <col min="1541" max="1541" width="9.109375" style="238"/>
    <col min="1542" max="1543" width="13.109375" style="238" customWidth="1"/>
    <col min="1544" max="1544" width="10.44140625" style="238" customWidth="1"/>
    <col min="1545" max="1791" width="9.109375" style="238"/>
    <col min="1792" max="1792" width="3.88671875" style="238" customWidth="1"/>
    <col min="1793" max="1793" width="5.5546875" style="238" customWidth="1"/>
    <col min="1794" max="1794" width="51.109375" style="238" customWidth="1"/>
    <col min="1795" max="1795" width="9.109375" style="238"/>
    <col min="1796" max="1796" width="8.88671875" style="238" customWidth="1"/>
    <col min="1797" max="1797" width="9.109375" style="238"/>
    <col min="1798" max="1799" width="13.109375" style="238" customWidth="1"/>
    <col min="1800" max="1800" width="10.44140625" style="238" customWidth="1"/>
    <col min="1801" max="2047" width="9.109375" style="238"/>
    <col min="2048" max="2048" width="3.88671875" style="238" customWidth="1"/>
    <col min="2049" max="2049" width="5.5546875" style="238" customWidth="1"/>
    <col min="2050" max="2050" width="51.109375" style="238" customWidth="1"/>
    <col min="2051" max="2051" width="9.109375" style="238"/>
    <col min="2052" max="2052" width="8.88671875" style="238" customWidth="1"/>
    <col min="2053" max="2053" width="9.109375" style="238"/>
    <col min="2054" max="2055" width="13.109375" style="238" customWidth="1"/>
    <col min="2056" max="2056" width="10.44140625" style="238" customWidth="1"/>
    <col min="2057" max="2303" width="9.109375" style="238"/>
    <col min="2304" max="2304" width="3.88671875" style="238" customWidth="1"/>
    <col min="2305" max="2305" width="5.5546875" style="238" customWidth="1"/>
    <col min="2306" max="2306" width="51.109375" style="238" customWidth="1"/>
    <col min="2307" max="2307" width="9.109375" style="238"/>
    <col min="2308" max="2308" width="8.88671875" style="238" customWidth="1"/>
    <col min="2309" max="2309" width="9.109375" style="238"/>
    <col min="2310" max="2311" width="13.109375" style="238" customWidth="1"/>
    <col min="2312" max="2312" width="10.44140625" style="238" customWidth="1"/>
    <col min="2313" max="2559" width="9.109375" style="238"/>
    <col min="2560" max="2560" width="3.88671875" style="238" customWidth="1"/>
    <col min="2561" max="2561" width="5.5546875" style="238" customWidth="1"/>
    <col min="2562" max="2562" width="51.109375" style="238" customWidth="1"/>
    <col min="2563" max="2563" width="9.109375" style="238"/>
    <col min="2564" max="2564" width="8.88671875" style="238" customWidth="1"/>
    <col min="2565" max="2565" width="9.109375" style="238"/>
    <col min="2566" max="2567" width="13.109375" style="238" customWidth="1"/>
    <col min="2568" max="2568" width="10.44140625" style="238" customWidth="1"/>
    <col min="2569" max="2815" width="9.109375" style="238"/>
    <col min="2816" max="2816" width="3.88671875" style="238" customWidth="1"/>
    <col min="2817" max="2817" width="5.5546875" style="238" customWidth="1"/>
    <col min="2818" max="2818" width="51.109375" style="238" customWidth="1"/>
    <col min="2819" max="2819" width="9.109375" style="238"/>
    <col min="2820" max="2820" width="8.88671875" style="238" customWidth="1"/>
    <col min="2821" max="2821" width="9.109375" style="238"/>
    <col min="2822" max="2823" width="13.109375" style="238" customWidth="1"/>
    <col min="2824" max="2824" width="10.44140625" style="238" customWidth="1"/>
    <col min="2825" max="3071" width="9.109375" style="238"/>
    <col min="3072" max="3072" width="3.88671875" style="238" customWidth="1"/>
    <col min="3073" max="3073" width="5.5546875" style="238" customWidth="1"/>
    <col min="3074" max="3074" width="51.109375" style="238" customWidth="1"/>
    <col min="3075" max="3075" width="9.109375" style="238"/>
    <col min="3076" max="3076" width="8.88671875" style="238" customWidth="1"/>
    <col min="3077" max="3077" width="9.109375" style="238"/>
    <col min="3078" max="3079" width="13.109375" style="238" customWidth="1"/>
    <col min="3080" max="3080" width="10.44140625" style="238" customWidth="1"/>
    <col min="3081" max="3327" width="9.109375" style="238"/>
    <col min="3328" max="3328" width="3.88671875" style="238" customWidth="1"/>
    <col min="3329" max="3329" width="5.5546875" style="238" customWidth="1"/>
    <col min="3330" max="3330" width="51.109375" style="238" customWidth="1"/>
    <col min="3331" max="3331" width="9.109375" style="238"/>
    <col min="3332" max="3332" width="8.88671875" style="238" customWidth="1"/>
    <col min="3333" max="3333" width="9.109375" style="238"/>
    <col min="3334" max="3335" width="13.109375" style="238" customWidth="1"/>
    <col min="3336" max="3336" width="10.44140625" style="238" customWidth="1"/>
    <col min="3337" max="3583" width="9.109375" style="238"/>
    <col min="3584" max="3584" width="3.88671875" style="238" customWidth="1"/>
    <col min="3585" max="3585" width="5.5546875" style="238" customWidth="1"/>
    <col min="3586" max="3586" width="51.109375" style="238" customWidth="1"/>
    <col min="3587" max="3587" width="9.109375" style="238"/>
    <col min="3588" max="3588" width="8.88671875" style="238" customWidth="1"/>
    <col min="3589" max="3589" width="9.109375" style="238"/>
    <col min="3590" max="3591" width="13.109375" style="238" customWidth="1"/>
    <col min="3592" max="3592" width="10.44140625" style="238" customWidth="1"/>
    <col min="3593" max="3839" width="9.109375" style="238"/>
    <col min="3840" max="3840" width="3.88671875" style="238" customWidth="1"/>
    <col min="3841" max="3841" width="5.5546875" style="238" customWidth="1"/>
    <col min="3842" max="3842" width="51.109375" style="238" customWidth="1"/>
    <col min="3843" max="3843" width="9.109375" style="238"/>
    <col min="3844" max="3844" width="8.88671875" style="238" customWidth="1"/>
    <col min="3845" max="3845" width="9.109375" style="238"/>
    <col min="3846" max="3847" width="13.109375" style="238" customWidth="1"/>
    <col min="3848" max="3848" width="10.44140625" style="238" customWidth="1"/>
    <col min="3849" max="4095" width="9.109375" style="238"/>
    <col min="4096" max="4096" width="3.88671875" style="238" customWidth="1"/>
    <col min="4097" max="4097" width="5.5546875" style="238" customWidth="1"/>
    <col min="4098" max="4098" width="51.109375" style="238" customWidth="1"/>
    <col min="4099" max="4099" width="9.109375" style="238"/>
    <col min="4100" max="4100" width="8.88671875" style="238" customWidth="1"/>
    <col min="4101" max="4101" width="9.109375" style="238"/>
    <col min="4102" max="4103" width="13.109375" style="238" customWidth="1"/>
    <col min="4104" max="4104" width="10.44140625" style="238" customWidth="1"/>
    <col min="4105" max="4351" width="9.109375" style="238"/>
    <col min="4352" max="4352" width="3.88671875" style="238" customWidth="1"/>
    <col min="4353" max="4353" width="5.5546875" style="238" customWidth="1"/>
    <col min="4354" max="4354" width="51.109375" style="238" customWidth="1"/>
    <col min="4355" max="4355" width="9.109375" style="238"/>
    <col min="4356" max="4356" width="8.88671875" style="238" customWidth="1"/>
    <col min="4357" max="4357" width="9.109375" style="238"/>
    <col min="4358" max="4359" width="13.109375" style="238" customWidth="1"/>
    <col min="4360" max="4360" width="10.44140625" style="238" customWidth="1"/>
    <col min="4361" max="4607" width="9.109375" style="238"/>
    <col min="4608" max="4608" width="3.88671875" style="238" customWidth="1"/>
    <col min="4609" max="4609" width="5.5546875" style="238" customWidth="1"/>
    <col min="4610" max="4610" width="51.109375" style="238" customWidth="1"/>
    <col min="4611" max="4611" width="9.109375" style="238"/>
    <col min="4612" max="4612" width="8.88671875" style="238" customWidth="1"/>
    <col min="4613" max="4613" width="9.109375" style="238"/>
    <col min="4614" max="4615" width="13.109375" style="238" customWidth="1"/>
    <col min="4616" max="4616" width="10.44140625" style="238" customWidth="1"/>
    <col min="4617" max="4863" width="9.109375" style="238"/>
    <col min="4864" max="4864" width="3.88671875" style="238" customWidth="1"/>
    <col min="4865" max="4865" width="5.5546875" style="238" customWidth="1"/>
    <col min="4866" max="4866" width="51.109375" style="238" customWidth="1"/>
    <col min="4867" max="4867" width="9.109375" style="238"/>
    <col min="4868" max="4868" width="8.88671875" style="238" customWidth="1"/>
    <col min="4869" max="4869" width="9.109375" style="238"/>
    <col min="4870" max="4871" width="13.109375" style="238" customWidth="1"/>
    <col min="4872" max="4872" width="10.44140625" style="238" customWidth="1"/>
    <col min="4873" max="5119" width="9.109375" style="238"/>
    <col min="5120" max="5120" width="3.88671875" style="238" customWidth="1"/>
    <col min="5121" max="5121" width="5.5546875" style="238" customWidth="1"/>
    <col min="5122" max="5122" width="51.109375" style="238" customWidth="1"/>
    <col min="5123" max="5123" width="9.109375" style="238"/>
    <col min="5124" max="5124" width="8.88671875" style="238" customWidth="1"/>
    <col min="5125" max="5125" width="9.109375" style="238"/>
    <col min="5126" max="5127" width="13.109375" style="238" customWidth="1"/>
    <col min="5128" max="5128" width="10.44140625" style="238" customWidth="1"/>
    <col min="5129" max="5375" width="9.109375" style="238"/>
    <col min="5376" max="5376" width="3.88671875" style="238" customWidth="1"/>
    <col min="5377" max="5377" width="5.5546875" style="238" customWidth="1"/>
    <col min="5378" max="5378" width="51.109375" style="238" customWidth="1"/>
    <col min="5379" max="5379" width="9.109375" style="238"/>
    <col min="5380" max="5380" width="8.88671875" style="238" customWidth="1"/>
    <col min="5381" max="5381" width="9.109375" style="238"/>
    <col min="5382" max="5383" width="13.109375" style="238" customWidth="1"/>
    <col min="5384" max="5384" width="10.44140625" style="238" customWidth="1"/>
    <col min="5385" max="5631" width="9.109375" style="238"/>
    <col min="5632" max="5632" width="3.88671875" style="238" customWidth="1"/>
    <col min="5633" max="5633" width="5.5546875" style="238" customWidth="1"/>
    <col min="5634" max="5634" width="51.109375" style="238" customWidth="1"/>
    <col min="5635" max="5635" width="9.109375" style="238"/>
    <col min="5636" max="5636" width="8.88671875" style="238" customWidth="1"/>
    <col min="5637" max="5637" width="9.109375" style="238"/>
    <col min="5638" max="5639" width="13.109375" style="238" customWidth="1"/>
    <col min="5640" max="5640" width="10.44140625" style="238" customWidth="1"/>
    <col min="5641" max="5887" width="9.109375" style="238"/>
    <col min="5888" max="5888" width="3.88671875" style="238" customWidth="1"/>
    <col min="5889" max="5889" width="5.5546875" style="238" customWidth="1"/>
    <col min="5890" max="5890" width="51.109375" style="238" customWidth="1"/>
    <col min="5891" max="5891" width="9.109375" style="238"/>
    <col min="5892" max="5892" width="8.88671875" style="238" customWidth="1"/>
    <col min="5893" max="5893" width="9.109375" style="238"/>
    <col min="5894" max="5895" width="13.109375" style="238" customWidth="1"/>
    <col min="5896" max="5896" width="10.44140625" style="238" customWidth="1"/>
    <col min="5897" max="6143" width="9.109375" style="238"/>
    <col min="6144" max="6144" width="3.88671875" style="238" customWidth="1"/>
    <col min="6145" max="6145" width="5.5546875" style="238" customWidth="1"/>
    <col min="6146" max="6146" width="51.109375" style="238" customWidth="1"/>
    <col min="6147" max="6147" width="9.109375" style="238"/>
    <col min="6148" max="6148" width="8.88671875" style="238" customWidth="1"/>
    <col min="6149" max="6149" width="9.109375" style="238"/>
    <col min="6150" max="6151" width="13.109375" style="238" customWidth="1"/>
    <col min="6152" max="6152" width="10.44140625" style="238" customWidth="1"/>
    <col min="6153" max="6399" width="9.109375" style="238"/>
    <col min="6400" max="6400" width="3.88671875" style="238" customWidth="1"/>
    <col min="6401" max="6401" width="5.5546875" style="238" customWidth="1"/>
    <col min="6402" max="6402" width="51.109375" style="238" customWidth="1"/>
    <col min="6403" max="6403" width="9.109375" style="238"/>
    <col min="6404" max="6404" width="8.88671875" style="238" customWidth="1"/>
    <col min="6405" max="6405" width="9.109375" style="238"/>
    <col min="6406" max="6407" width="13.109375" style="238" customWidth="1"/>
    <col min="6408" max="6408" width="10.44140625" style="238" customWidth="1"/>
    <col min="6409" max="6655" width="9.109375" style="238"/>
    <col min="6656" max="6656" width="3.88671875" style="238" customWidth="1"/>
    <col min="6657" max="6657" width="5.5546875" style="238" customWidth="1"/>
    <col min="6658" max="6658" width="51.109375" style="238" customWidth="1"/>
    <col min="6659" max="6659" width="9.109375" style="238"/>
    <col min="6660" max="6660" width="8.88671875" style="238" customWidth="1"/>
    <col min="6661" max="6661" width="9.109375" style="238"/>
    <col min="6662" max="6663" width="13.109375" style="238" customWidth="1"/>
    <col min="6664" max="6664" width="10.44140625" style="238" customWidth="1"/>
    <col min="6665" max="6911" width="9.109375" style="238"/>
    <col min="6912" max="6912" width="3.88671875" style="238" customWidth="1"/>
    <col min="6913" max="6913" width="5.5546875" style="238" customWidth="1"/>
    <col min="6914" max="6914" width="51.109375" style="238" customWidth="1"/>
    <col min="6915" max="6915" width="9.109375" style="238"/>
    <col min="6916" max="6916" width="8.88671875" style="238" customWidth="1"/>
    <col min="6917" max="6917" width="9.109375" style="238"/>
    <col min="6918" max="6919" width="13.109375" style="238" customWidth="1"/>
    <col min="6920" max="6920" width="10.44140625" style="238" customWidth="1"/>
    <col min="6921" max="7167" width="9.109375" style="238"/>
    <col min="7168" max="7168" width="3.88671875" style="238" customWidth="1"/>
    <col min="7169" max="7169" width="5.5546875" style="238" customWidth="1"/>
    <col min="7170" max="7170" width="51.109375" style="238" customWidth="1"/>
    <col min="7171" max="7171" width="9.109375" style="238"/>
    <col min="7172" max="7172" width="8.88671875" style="238" customWidth="1"/>
    <col min="7173" max="7173" width="9.109375" style="238"/>
    <col min="7174" max="7175" width="13.109375" style="238" customWidth="1"/>
    <col min="7176" max="7176" width="10.44140625" style="238" customWidth="1"/>
    <col min="7177" max="7423" width="9.109375" style="238"/>
    <col min="7424" max="7424" width="3.88671875" style="238" customWidth="1"/>
    <col min="7425" max="7425" width="5.5546875" style="238" customWidth="1"/>
    <col min="7426" max="7426" width="51.109375" style="238" customWidth="1"/>
    <col min="7427" max="7427" width="9.109375" style="238"/>
    <col min="7428" max="7428" width="8.88671875" style="238" customWidth="1"/>
    <col min="7429" max="7429" width="9.109375" style="238"/>
    <col min="7430" max="7431" width="13.109375" style="238" customWidth="1"/>
    <col min="7432" max="7432" width="10.44140625" style="238" customWidth="1"/>
    <col min="7433" max="7679" width="9.109375" style="238"/>
    <col min="7680" max="7680" width="3.88671875" style="238" customWidth="1"/>
    <col min="7681" max="7681" width="5.5546875" style="238" customWidth="1"/>
    <col min="7682" max="7682" width="51.109375" style="238" customWidth="1"/>
    <col min="7683" max="7683" width="9.109375" style="238"/>
    <col min="7684" max="7684" width="8.88671875" style="238" customWidth="1"/>
    <col min="7685" max="7685" width="9.109375" style="238"/>
    <col min="7686" max="7687" width="13.109375" style="238" customWidth="1"/>
    <col min="7688" max="7688" width="10.44140625" style="238" customWidth="1"/>
    <col min="7689" max="7935" width="9.109375" style="238"/>
    <col min="7936" max="7936" width="3.88671875" style="238" customWidth="1"/>
    <col min="7937" max="7937" width="5.5546875" style="238" customWidth="1"/>
    <col min="7938" max="7938" width="51.109375" style="238" customWidth="1"/>
    <col min="7939" max="7939" width="9.109375" style="238"/>
    <col min="7940" max="7940" width="8.88671875" style="238" customWidth="1"/>
    <col min="7941" max="7941" width="9.109375" style="238"/>
    <col min="7942" max="7943" width="13.109375" style="238" customWidth="1"/>
    <col min="7944" max="7944" width="10.44140625" style="238" customWidth="1"/>
    <col min="7945" max="8191" width="9.109375" style="238"/>
    <col min="8192" max="8192" width="3.88671875" style="238" customWidth="1"/>
    <col min="8193" max="8193" width="5.5546875" style="238" customWidth="1"/>
    <col min="8194" max="8194" width="51.109375" style="238" customWidth="1"/>
    <col min="8195" max="8195" width="9.109375" style="238"/>
    <col min="8196" max="8196" width="8.88671875" style="238" customWidth="1"/>
    <col min="8197" max="8197" width="9.109375" style="238"/>
    <col min="8198" max="8199" width="13.109375" style="238" customWidth="1"/>
    <col min="8200" max="8200" width="10.44140625" style="238" customWidth="1"/>
    <col min="8201" max="8447" width="9.109375" style="238"/>
    <col min="8448" max="8448" width="3.88671875" style="238" customWidth="1"/>
    <col min="8449" max="8449" width="5.5546875" style="238" customWidth="1"/>
    <col min="8450" max="8450" width="51.109375" style="238" customWidth="1"/>
    <col min="8451" max="8451" width="9.109375" style="238"/>
    <col min="8452" max="8452" width="8.88671875" style="238" customWidth="1"/>
    <col min="8453" max="8453" width="9.109375" style="238"/>
    <col min="8454" max="8455" width="13.109375" style="238" customWidth="1"/>
    <col min="8456" max="8456" width="10.44140625" style="238" customWidth="1"/>
    <col min="8457" max="8703" width="9.109375" style="238"/>
    <col min="8704" max="8704" width="3.88671875" style="238" customWidth="1"/>
    <col min="8705" max="8705" width="5.5546875" style="238" customWidth="1"/>
    <col min="8706" max="8706" width="51.109375" style="238" customWidth="1"/>
    <col min="8707" max="8707" width="9.109375" style="238"/>
    <col min="8708" max="8708" width="8.88671875" style="238" customWidth="1"/>
    <col min="8709" max="8709" width="9.109375" style="238"/>
    <col min="8710" max="8711" width="13.109375" style="238" customWidth="1"/>
    <col min="8712" max="8712" width="10.44140625" style="238" customWidth="1"/>
    <col min="8713" max="8959" width="9.109375" style="238"/>
    <col min="8960" max="8960" width="3.88671875" style="238" customWidth="1"/>
    <col min="8961" max="8961" width="5.5546875" style="238" customWidth="1"/>
    <col min="8962" max="8962" width="51.109375" style="238" customWidth="1"/>
    <col min="8963" max="8963" width="9.109375" style="238"/>
    <col min="8964" max="8964" width="8.88671875" style="238" customWidth="1"/>
    <col min="8965" max="8965" width="9.109375" style="238"/>
    <col min="8966" max="8967" width="13.109375" style="238" customWidth="1"/>
    <col min="8968" max="8968" width="10.44140625" style="238" customWidth="1"/>
    <col min="8969" max="9215" width="9.109375" style="238"/>
    <col min="9216" max="9216" width="3.88671875" style="238" customWidth="1"/>
    <col min="9217" max="9217" width="5.5546875" style="238" customWidth="1"/>
    <col min="9218" max="9218" width="51.109375" style="238" customWidth="1"/>
    <col min="9219" max="9219" width="9.109375" style="238"/>
    <col min="9220" max="9220" width="8.88671875" style="238" customWidth="1"/>
    <col min="9221" max="9221" width="9.109375" style="238"/>
    <col min="9222" max="9223" width="13.109375" style="238" customWidth="1"/>
    <col min="9224" max="9224" width="10.44140625" style="238" customWidth="1"/>
    <col min="9225" max="9471" width="9.109375" style="238"/>
    <col min="9472" max="9472" width="3.88671875" style="238" customWidth="1"/>
    <col min="9473" max="9473" width="5.5546875" style="238" customWidth="1"/>
    <col min="9474" max="9474" width="51.109375" style="238" customWidth="1"/>
    <col min="9475" max="9475" width="9.109375" style="238"/>
    <col min="9476" max="9476" width="8.88671875" style="238" customWidth="1"/>
    <col min="9477" max="9477" width="9.109375" style="238"/>
    <col min="9478" max="9479" width="13.109375" style="238" customWidth="1"/>
    <col min="9480" max="9480" width="10.44140625" style="238" customWidth="1"/>
    <col min="9481" max="9727" width="9.109375" style="238"/>
    <col min="9728" max="9728" width="3.88671875" style="238" customWidth="1"/>
    <col min="9729" max="9729" width="5.5546875" style="238" customWidth="1"/>
    <col min="9730" max="9730" width="51.109375" style="238" customWidth="1"/>
    <col min="9731" max="9731" width="9.109375" style="238"/>
    <col min="9732" max="9732" width="8.88671875" style="238" customWidth="1"/>
    <col min="9733" max="9733" width="9.109375" style="238"/>
    <col min="9734" max="9735" width="13.109375" style="238" customWidth="1"/>
    <col min="9736" max="9736" width="10.44140625" style="238" customWidth="1"/>
    <col min="9737" max="9983" width="9.109375" style="238"/>
    <col min="9984" max="9984" width="3.88671875" style="238" customWidth="1"/>
    <col min="9985" max="9985" width="5.5546875" style="238" customWidth="1"/>
    <col min="9986" max="9986" width="51.109375" style="238" customWidth="1"/>
    <col min="9987" max="9987" width="9.109375" style="238"/>
    <col min="9988" max="9988" width="8.88671875" style="238" customWidth="1"/>
    <col min="9989" max="9989" width="9.109375" style="238"/>
    <col min="9990" max="9991" width="13.109375" style="238" customWidth="1"/>
    <col min="9992" max="9992" width="10.44140625" style="238" customWidth="1"/>
    <col min="9993" max="10239" width="9.109375" style="238"/>
    <col min="10240" max="10240" width="3.88671875" style="238" customWidth="1"/>
    <col min="10241" max="10241" width="5.5546875" style="238" customWidth="1"/>
    <col min="10242" max="10242" width="51.109375" style="238" customWidth="1"/>
    <col min="10243" max="10243" width="9.109375" style="238"/>
    <col min="10244" max="10244" width="8.88671875" style="238" customWidth="1"/>
    <col min="10245" max="10245" width="9.109375" style="238"/>
    <col min="10246" max="10247" width="13.109375" style="238" customWidth="1"/>
    <col min="10248" max="10248" width="10.44140625" style="238" customWidth="1"/>
    <col min="10249" max="10495" width="9.109375" style="238"/>
    <col min="10496" max="10496" width="3.88671875" style="238" customWidth="1"/>
    <col min="10497" max="10497" width="5.5546875" style="238" customWidth="1"/>
    <col min="10498" max="10498" width="51.109375" style="238" customWidth="1"/>
    <col min="10499" max="10499" width="9.109375" style="238"/>
    <col min="10500" max="10500" width="8.88671875" style="238" customWidth="1"/>
    <col min="10501" max="10501" width="9.109375" style="238"/>
    <col min="10502" max="10503" width="13.109375" style="238" customWidth="1"/>
    <col min="10504" max="10504" width="10.44140625" style="238" customWidth="1"/>
    <col min="10505" max="10751" width="9.109375" style="238"/>
    <col min="10752" max="10752" width="3.88671875" style="238" customWidth="1"/>
    <col min="10753" max="10753" width="5.5546875" style="238" customWidth="1"/>
    <col min="10754" max="10754" width="51.109375" style="238" customWidth="1"/>
    <col min="10755" max="10755" width="9.109375" style="238"/>
    <col min="10756" max="10756" width="8.88671875" style="238" customWidth="1"/>
    <col min="10757" max="10757" width="9.109375" style="238"/>
    <col min="10758" max="10759" width="13.109375" style="238" customWidth="1"/>
    <col min="10760" max="10760" width="10.44140625" style="238" customWidth="1"/>
    <col min="10761" max="11007" width="9.109375" style="238"/>
    <col min="11008" max="11008" width="3.88671875" style="238" customWidth="1"/>
    <col min="11009" max="11009" width="5.5546875" style="238" customWidth="1"/>
    <col min="11010" max="11010" width="51.109375" style="238" customWidth="1"/>
    <col min="11011" max="11011" width="9.109375" style="238"/>
    <col min="11012" max="11012" width="8.88671875" style="238" customWidth="1"/>
    <col min="11013" max="11013" width="9.109375" style="238"/>
    <col min="11014" max="11015" width="13.109375" style="238" customWidth="1"/>
    <col min="11016" max="11016" width="10.44140625" style="238" customWidth="1"/>
    <col min="11017" max="11263" width="9.109375" style="238"/>
    <col min="11264" max="11264" width="3.88671875" style="238" customWidth="1"/>
    <col min="11265" max="11265" width="5.5546875" style="238" customWidth="1"/>
    <col min="11266" max="11266" width="51.109375" style="238" customWidth="1"/>
    <col min="11267" max="11267" width="9.109375" style="238"/>
    <col min="11268" max="11268" width="8.88671875" style="238" customWidth="1"/>
    <col min="11269" max="11269" width="9.109375" style="238"/>
    <col min="11270" max="11271" width="13.109375" style="238" customWidth="1"/>
    <col min="11272" max="11272" width="10.44140625" style="238" customWidth="1"/>
    <col min="11273" max="11519" width="9.109375" style="238"/>
    <col min="11520" max="11520" width="3.88671875" style="238" customWidth="1"/>
    <col min="11521" max="11521" width="5.5546875" style="238" customWidth="1"/>
    <col min="11522" max="11522" width="51.109375" style="238" customWidth="1"/>
    <col min="11523" max="11523" width="9.109375" style="238"/>
    <col min="11524" max="11524" width="8.88671875" style="238" customWidth="1"/>
    <col min="11525" max="11525" width="9.109375" style="238"/>
    <col min="11526" max="11527" width="13.109375" style="238" customWidth="1"/>
    <col min="11528" max="11528" width="10.44140625" style="238" customWidth="1"/>
    <col min="11529" max="11775" width="9.109375" style="238"/>
    <col min="11776" max="11776" width="3.88671875" style="238" customWidth="1"/>
    <col min="11777" max="11777" width="5.5546875" style="238" customWidth="1"/>
    <col min="11778" max="11778" width="51.109375" style="238" customWidth="1"/>
    <col min="11779" max="11779" width="9.109375" style="238"/>
    <col min="11780" max="11780" width="8.88671875" style="238" customWidth="1"/>
    <col min="11781" max="11781" width="9.109375" style="238"/>
    <col min="11782" max="11783" width="13.109375" style="238" customWidth="1"/>
    <col min="11784" max="11784" width="10.44140625" style="238" customWidth="1"/>
    <col min="11785" max="12031" width="9.109375" style="238"/>
    <col min="12032" max="12032" width="3.88671875" style="238" customWidth="1"/>
    <col min="12033" max="12033" width="5.5546875" style="238" customWidth="1"/>
    <col min="12034" max="12034" width="51.109375" style="238" customWidth="1"/>
    <col min="12035" max="12035" width="9.109375" style="238"/>
    <col min="12036" max="12036" width="8.88671875" style="238" customWidth="1"/>
    <col min="12037" max="12037" width="9.109375" style="238"/>
    <col min="12038" max="12039" width="13.109375" style="238" customWidth="1"/>
    <col min="12040" max="12040" width="10.44140625" style="238" customWidth="1"/>
    <col min="12041" max="12287" width="9.109375" style="238"/>
    <col min="12288" max="12288" width="3.88671875" style="238" customWidth="1"/>
    <col min="12289" max="12289" width="5.5546875" style="238" customWidth="1"/>
    <col min="12290" max="12290" width="51.109375" style="238" customWidth="1"/>
    <col min="12291" max="12291" width="9.109375" style="238"/>
    <col min="12292" max="12292" width="8.88671875" style="238" customWidth="1"/>
    <col min="12293" max="12293" width="9.109375" style="238"/>
    <col min="12294" max="12295" width="13.109375" style="238" customWidth="1"/>
    <col min="12296" max="12296" width="10.44140625" style="238" customWidth="1"/>
    <col min="12297" max="12543" width="9.109375" style="238"/>
    <col min="12544" max="12544" width="3.88671875" style="238" customWidth="1"/>
    <col min="12545" max="12545" width="5.5546875" style="238" customWidth="1"/>
    <col min="12546" max="12546" width="51.109375" style="238" customWidth="1"/>
    <col min="12547" max="12547" width="9.109375" style="238"/>
    <col min="12548" max="12548" width="8.88671875" style="238" customWidth="1"/>
    <col min="12549" max="12549" width="9.109375" style="238"/>
    <col min="12550" max="12551" width="13.109375" style="238" customWidth="1"/>
    <col min="12552" max="12552" width="10.44140625" style="238" customWidth="1"/>
    <col min="12553" max="12799" width="9.109375" style="238"/>
    <col min="12800" max="12800" width="3.88671875" style="238" customWidth="1"/>
    <col min="12801" max="12801" width="5.5546875" style="238" customWidth="1"/>
    <col min="12802" max="12802" width="51.109375" style="238" customWidth="1"/>
    <col min="12803" max="12803" width="9.109375" style="238"/>
    <col min="12804" max="12804" width="8.88671875" style="238" customWidth="1"/>
    <col min="12805" max="12805" width="9.109375" style="238"/>
    <col min="12806" max="12807" width="13.109375" style="238" customWidth="1"/>
    <col min="12808" max="12808" width="10.44140625" style="238" customWidth="1"/>
    <col min="12809" max="13055" width="9.109375" style="238"/>
    <col min="13056" max="13056" width="3.88671875" style="238" customWidth="1"/>
    <col min="13057" max="13057" width="5.5546875" style="238" customWidth="1"/>
    <col min="13058" max="13058" width="51.109375" style="238" customWidth="1"/>
    <col min="13059" max="13059" width="9.109375" style="238"/>
    <col min="13060" max="13060" width="8.88671875" style="238" customWidth="1"/>
    <col min="13061" max="13061" width="9.109375" style="238"/>
    <col min="13062" max="13063" width="13.109375" style="238" customWidth="1"/>
    <col min="13064" max="13064" width="10.44140625" style="238" customWidth="1"/>
    <col min="13065" max="13311" width="9.109375" style="238"/>
    <col min="13312" max="13312" width="3.88671875" style="238" customWidth="1"/>
    <col min="13313" max="13313" width="5.5546875" style="238" customWidth="1"/>
    <col min="13314" max="13314" width="51.109375" style="238" customWidth="1"/>
    <col min="13315" max="13315" width="9.109375" style="238"/>
    <col min="13316" max="13316" width="8.88671875" style="238" customWidth="1"/>
    <col min="13317" max="13317" width="9.109375" style="238"/>
    <col min="13318" max="13319" width="13.109375" style="238" customWidth="1"/>
    <col min="13320" max="13320" width="10.44140625" style="238" customWidth="1"/>
    <col min="13321" max="13567" width="9.109375" style="238"/>
    <col min="13568" max="13568" width="3.88671875" style="238" customWidth="1"/>
    <col min="13569" max="13569" width="5.5546875" style="238" customWidth="1"/>
    <col min="13570" max="13570" width="51.109375" style="238" customWidth="1"/>
    <col min="13571" max="13571" width="9.109375" style="238"/>
    <col min="13572" max="13572" width="8.88671875" style="238" customWidth="1"/>
    <col min="13573" max="13573" width="9.109375" style="238"/>
    <col min="13574" max="13575" width="13.109375" style="238" customWidth="1"/>
    <col min="13576" max="13576" width="10.44140625" style="238" customWidth="1"/>
    <col min="13577" max="13823" width="9.109375" style="238"/>
    <col min="13824" max="13824" width="3.88671875" style="238" customWidth="1"/>
    <col min="13825" max="13825" width="5.5546875" style="238" customWidth="1"/>
    <col min="13826" max="13826" width="51.109375" style="238" customWidth="1"/>
    <col min="13827" max="13827" width="9.109375" style="238"/>
    <col min="13828" max="13828" width="8.88671875" style="238" customWidth="1"/>
    <col min="13829" max="13829" width="9.109375" style="238"/>
    <col min="13830" max="13831" width="13.109375" style="238" customWidth="1"/>
    <col min="13832" max="13832" width="10.44140625" style="238" customWidth="1"/>
    <col min="13833" max="14079" width="9.109375" style="238"/>
    <col min="14080" max="14080" width="3.88671875" style="238" customWidth="1"/>
    <col min="14081" max="14081" width="5.5546875" style="238" customWidth="1"/>
    <col min="14082" max="14082" width="51.109375" style="238" customWidth="1"/>
    <col min="14083" max="14083" width="9.109375" style="238"/>
    <col min="14084" max="14084" width="8.88671875" style="238" customWidth="1"/>
    <col min="14085" max="14085" width="9.109375" style="238"/>
    <col min="14086" max="14087" width="13.109375" style="238" customWidth="1"/>
    <col min="14088" max="14088" width="10.44140625" style="238" customWidth="1"/>
    <col min="14089" max="14335" width="9.109375" style="238"/>
    <col min="14336" max="14336" width="3.88671875" style="238" customWidth="1"/>
    <col min="14337" max="14337" width="5.5546875" style="238" customWidth="1"/>
    <col min="14338" max="14338" width="51.109375" style="238" customWidth="1"/>
    <col min="14339" max="14339" width="9.109375" style="238"/>
    <col min="14340" max="14340" width="8.88671875" style="238" customWidth="1"/>
    <col min="14341" max="14341" width="9.109375" style="238"/>
    <col min="14342" max="14343" width="13.109375" style="238" customWidth="1"/>
    <col min="14344" max="14344" width="10.44140625" style="238" customWidth="1"/>
    <col min="14345" max="14591" width="9.109375" style="238"/>
    <col min="14592" max="14592" width="3.88671875" style="238" customWidth="1"/>
    <col min="14593" max="14593" width="5.5546875" style="238" customWidth="1"/>
    <col min="14594" max="14594" width="51.109375" style="238" customWidth="1"/>
    <col min="14595" max="14595" width="9.109375" style="238"/>
    <col min="14596" max="14596" width="8.88671875" style="238" customWidth="1"/>
    <col min="14597" max="14597" width="9.109375" style="238"/>
    <col min="14598" max="14599" width="13.109375" style="238" customWidth="1"/>
    <col min="14600" max="14600" width="10.44140625" style="238" customWidth="1"/>
    <col min="14601" max="14847" width="9.109375" style="238"/>
    <col min="14848" max="14848" width="3.88671875" style="238" customWidth="1"/>
    <col min="14849" max="14849" width="5.5546875" style="238" customWidth="1"/>
    <col min="14850" max="14850" width="51.109375" style="238" customWidth="1"/>
    <col min="14851" max="14851" width="9.109375" style="238"/>
    <col min="14852" max="14852" width="8.88671875" style="238" customWidth="1"/>
    <col min="14853" max="14853" width="9.109375" style="238"/>
    <col min="14854" max="14855" width="13.109375" style="238" customWidth="1"/>
    <col min="14856" max="14856" width="10.44140625" style="238" customWidth="1"/>
    <col min="14857" max="15103" width="9.109375" style="238"/>
    <col min="15104" max="15104" width="3.88671875" style="238" customWidth="1"/>
    <col min="15105" max="15105" width="5.5546875" style="238" customWidth="1"/>
    <col min="15106" max="15106" width="51.109375" style="238" customWidth="1"/>
    <col min="15107" max="15107" width="9.109375" style="238"/>
    <col min="15108" max="15108" width="8.88671875" style="238" customWidth="1"/>
    <col min="15109" max="15109" width="9.109375" style="238"/>
    <col min="15110" max="15111" width="13.109375" style="238" customWidth="1"/>
    <col min="15112" max="15112" width="10.44140625" style="238" customWidth="1"/>
    <col min="15113" max="15359" width="9.109375" style="238"/>
    <col min="15360" max="15360" width="3.88671875" style="238" customWidth="1"/>
    <col min="15361" max="15361" width="5.5546875" style="238" customWidth="1"/>
    <col min="15362" max="15362" width="51.109375" style="238" customWidth="1"/>
    <col min="15363" max="15363" width="9.109375" style="238"/>
    <col min="15364" max="15364" width="8.88671875" style="238" customWidth="1"/>
    <col min="15365" max="15365" width="9.109375" style="238"/>
    <col min="15366" max="15367" width="13.109375" style="238" customWidth="1"/>
    <col min="15368" max="15368" width="10.44140625" style="238" customWidth="1"/>
    <col min="15369" max="15615" width="9.109375" style="238"/>
    <col min="15616" max="15616" width="3.88671875" style="238" customWidth="1"/>
    <col min="15617" max="15617" width="5.5546875" style="238" customWidth="1"/>
    <col min="15618" max="15618" width="51.109375" style="238" customWidth="1"/>
    <col min="15619" max="15619" width="9.109375" style="238"/>
    <col min="15620" max="15620" width="8.88671875" style="238" customWidth="1"/>
    <col min="15621" max="15621" width="9.109375" style="238"/>
    <col min="15622" max="15623" width="13.109375" style="238" customWidth="1"/>
    <col min="15624" max="15624" width="10.44140625" style="238" customWidth="1"/>
    <col min="15625" max="15871" width="9.109375" style="238"/>
    <col min="15872" max="15872" width="3.88671875" style="238" customWidth="1"/>
    <col min="15873" max="15873" width="5.5546875" style="238" customWidth="1"/>
    <col min="15874" max="15874" width="51.109375" style="238" customWidth="1"/>
    <col min="15875" max="15875" width="9.109375" style="238"/>
    <col min="15876" max="15876" width="8.88671875" style="238" customWidth="1"/>
    <col min="15877" max="15877" width="9.109375" style="238"/>
    <col min="15878" max="15879" width="13.109375" style="238" customWidth="1"/>
    <col min="15880" max="15880" width="10.44140625" style="238" customWidth="1"/>
    <col min="15881" max="16127" width="9.109375" style="238"/>
    <col min="16128" max="16128" width="3.88671875" style="238" customWidth="1"/>
    <col min="16129" max="16129" width="5.5546875" style="238" customWidth="1"/>
    <col min="16130" max="16130" width="51.109375" style="238" customWidth="1"/>
    <col min="16131" max="16131" width="9.109375" style="238"/>
    <col min="16132" max="16132" width="8.88671875" style="238" customWidth="1"/>
    <col min="16133" max="16133" width="9.109375" style="238"/>
    <col min="16134" max="16135" width="13.109375" style="238" customWidth="1"/>
    <col min="16136" max="16136" width="10.44140625" style="238" customWidth="1"/>
    <col min="16137" max="16384" width="9.109375" style="238"/>
  </cols>
  <sheetData>
    <row r="1" spans="2:8" s="184" customFormat="1" ht="13.8">
      <c r="B1" s="184" t="s">
        <v>193</v>
      </c>
    </row>
    <row r="2" spans="2:8" s="184" customFormat="1" ht="13.8">
      <c r="B2" s="184" t="s">
        <v>194</v>
      </c>
      <c r="G2" s="185"/>
    </row>
    <row r="3" spans="2:8" s="184" customFormat="1" ht="13.8"/>
    <row r="4" spans="2:8" s="186" customFormat="1" ht="20.399999999999999">
      <c r="B4" s="303" t="s">
        <v>195</v>
      </c>
      <c r="C4" s="303"/>
      <c r="D4" s="303"/>
      <c r="E4" s="303"/>
      <c r="F4" s="303"/>
      <c r="G4" s="303"/>
      <c r="H4" s="303"/>
    </row>
    <row r="5" spans="2:8" s="186" customFormat="1" ht="20.399999999999999">
      <c r="B5" s="187"/>
      <c r="C5" s="187"/>
      <c r="D5" s="187"/>
      <c r="E5" s="187"/>
      <c r="F5" s="187"/>
      <c r="G5" s="187"/>
      <c r="H5" s="187"/>
    </row>
    <row r="6" spans="2:8" s="184" customFormat="1" thickBot="1"/>
    <row r="7" spans="2:8" s="184" customFormat="1" ht="27" customHeight="1" thickBot="1">
      <c r="B7" s="188" t="s">
        <v>196</v>
      </c>
      <c r="C7" s="189" t="s">
        <v>197</v>
      </c>
      <c r="D7" s="189" t="s">
        <v>198</v>
      </c>
      <c r="E7" s="190" t="s">
        <v>199</v>
      </c>
      <c r="F7" s="190" t="s">
        <v>200</v>
      </c>
      <c r="G7" s="190" t="s">
        <v>201</v>
      </c>
      <c r="H7" s="190" t="s">
        <v>202</v>
      </c>
    </row>
    <row r="8" spans="2:8" s="196" customFormat="1" ht="27" customHeight="1">
      <c r="B8" s="191"/>
      <c r="C8" s="192" t="s">
        <v>203</v>
      </c>
      <c r="D8" s="193"/>
      <c r="E8" s="194"/>
      <c r="F8" s="194"/>
      <c r="G8" s="194"/>
      <c r="H8" s="195"/>
    </row>
    <row r="9" spans="2:8" s="184" customFormat="1" ht="27" customHeight="1">
      <c r="B9" s="197"/>
      <c r="C9" s="198" t="s">
        <v>204</v>
      </c>
      <c r="D9" s="199"/>
      <c r="E9" s="200"/>
      <c r="F9" s="200"/>
      <c r="G9" s="200"/>
      <c r="H9" s="201"/>
    </row>
    <row r="10" spans="2:8" s="184" customFormat="1" ht="13.8">
      <c r="B10" s="202" t="s">
        <v>205</v>
      </c>
      <c r="C10" s="203" t="s">
        <v>206</v>
      </c>
      <c r="D10" s="204">
        <v>44</v>
      </c>
      <c r="E10" s="204" t="s">
        <v>107</v>
      </c>
      <c r="F10" s="205">
        <v>51.5</v>
      </c>
      <c r="G10" s="206">
        <v>0</v>
      </c>
      <c r="H10" s="206">
        <v>0</v>
      </c>
    </row>
    <row r="11" spans="2:8" s="184" customFormat="1" ht="13.8">
      <c r="B11" s="202" t="s">
        <v>207</v>
      </c>
      <c r="C11" s="203" t="s">
        <v>208</v>
      </c>
      <c r="D11" s="204">
        <v>44</v>
      </c>
      <c r="E11" s="204" t="s">
        <v>107</v>
      </c>
      <c r="F11" s="205">
        <v>2.23</v>
      </c>
      <c r="G11" s="206">
        <v>0</v>
      </c>
      <c r="H11" s="206">
        <v>0</v>
      </c>
    </row>
    <row r="12" spans="2:8" s="184" customFormat="1" ht="13.8">
      <c r="B12" s="202" t="s">
        <v>209</v>
      </c>
      <c r="C12" s="203" t="s">
        <v>210</v>
      </c>
      <c r="D12" s="204">
        <v>44</v>
      </c>
      <c r="E12" s="204" t="s">
        <v>107</v>
      </c>
      <c r="F12" s="205">
        <v>1.5</v>
      </c>
      <c r="G12" s="206">
        <v>0</v>
      </c>
      <c r="H12" s="206">
        <v>0</v>
      </c>
    </row>
    <row r="13" spans="2:8" s="184" customFormat="1" ht="13.8">
      <c r="B13" s="202" t="s">
        <v>211</v>
      </c>
      <c r="C13" s="203" t="s">
        <v>212</v>
      </c>
      <c r="D13" s="204">
        <v>43.7</v>
      </c>
      <c r="E13" s="204" t="s">
        <v>107</v>
      </c>
      <c r="F13" s="205">
        <v>1.29</v>
      </c>
      <c r="G13" s="206">
        <v>0</v>
      </c>
      <c r="H13" s="206">
        <v>0</v>
      </c>
    </row>
    <row r="14" spans="2:8" s="184" customFormat="1" ht="13.8">
      <c r="B14" s="202"/>
      <c r="C14" s="207" t="s">
        <v>213</v>
      </c>
      <c r="D14" s="208"/>
      <c r="E14" s="209"/>
      <c r="F14" s="210"/>
      <c r="G14" s="210">
        <f>SUM(G10:G13)</f>
        <v>0</v>
      </c>
      <c r="H14" s="210">
        <f>SUM(H10:H13)</f>
        <v>0</v>
      </c>
    </row>
    <row r="15" spans="2:8" s="215" customFormat="1" ht="26.25" customHeight="1">
      <c r="B15" s="211"/>
      <c r="C15" s="198" t="s">
        <v>214</v>
      </c>
      <c r="D15" s="212"/>
      <c r="E15" s="213"/>
      <c r="F15" s="214"/>
      <c r="G15" s="214"/>
      <c r="H15" s="214"/>
    </row>
    <row r="16" spans="2:8" s="184" customFormat="1" ht="13.8">
      <c r="B16" s="202" t="s">
        <v>215</v>
      </c>
      <c r="C16" s="203" t="s">
        <v>216</v>
      </c>
      <c r="D16" s="204">
        <v>185</v>
      </c>
      <c r="E16" s="204" t="s">
        <v>217</v>
      </c>
      <c r="F16" s="205">
        <v>8.3000000000000007</v>
      </c>
      <c r="G16" s="206">
        <v>0</v>
      </c>
      <c r="H16" s="206"/>
    </row>
    <row r="17" spans="2:8" s="184" customFormat="1" ht="13.8">
      <c r="B17" s="202" t="s">
        <v>218</v>
      </c>
      <c r="C17" s="203" t="s">
        <v>219</v>
      </c>
      <c r="D17" s="204">
        <v>151</v>
      </c>
      <c r="E17" s="204" t="s">
        <v>217</v>
      </c>
      <c r="F17" s="205">
        <v>18.3</v>
      </c>
      <c r="G17" s="206">
        <v>0</v>
      </c>
      <c r="H17" s="206">
        <v>0</v>
      </c>
    </row>
    <row r="18" spans="2:8" s="184" customFormat="1" ht="13.8">
      <c r="B18" s="202" t="s">
        <v>220</v>
      </c>
      <c r="C18" s="203" t="s">
        <v>221</v>
      </c>
      <c r="D18" s="204">
        <v>32</v>
      </c>
      <c r="E18" s="204" t="s">
        <v>217</v>
      </c>
      <c r="F18" s="205">
        <v>15.7</v>
      </c>
      <c r="G18" s="206">
        <v>0</v>
      </c>
      <c r="H18" s="206">
        <v>0</v>
      </c>
    </row>
    <row r="19" spans="2:8" s="184" customFormat="1" ht="13.8">
      <c r="B19" s="202" t="s">
        <v>222</v>
      </c>
      <c r="C19" s="203" t="s">
        <v>223</v>
      </c>
      <c r="D19" s="204">
        <v>16</v>
      </c>
      <c r="E19" s="204" t="s">
        <v>224</v>
      </c>
      <c r="F19" s="205">
        <v>85</v>
      </c>
      <c r="G19" s="206">
        <v>0</v>
      </c>
      <c r="H19" s="206">
        <v>0</v>
      </c>
    </row>
    <row r="20" spans="2:8" s="184" customFormat="1" ht="13.8">
      <c r="B20" s="202" t="s">
        <v>225</v>
      </c>
      <c r="C20" s="203" t="s">
        <v>226</v>
      </c>
      <c r="D20" s="204">
        <v>152</v>
      </c>
      <c r="E20" s="204" t="s">
        <v>217</v>
      </c>
      <c r="F20" s="205">
        <v>17.5</v>
      </c>
      <c r="G20" s="206">
        <v>0</v>
      </c>
      <c r="H20" s="206">
        <v>0</v>
      </c>
    </row>
    <row r="21" spans="2:8" s="184" customFormat="1" ht="13.8">
      <c r="B21" s="202" t="s">
        <v>227</v>
      </c>
      <c r="C21" s="203" t="s">
        <v>228</v>
      </c>
      <c r="D21" s="204">
        <v>304</v>
      </c>
      <c r="E21" s="204" t="s">
        <v>217</v>
      </c>
      <c r="F21" s="205">
        <v>3</v>
      </c>
      <c r="G21" s="206">
        <v>0</v>
      </c>
      <c r="H21" s="206">
        <v>0</v>
      </c>
    </row>
    <row r="22" spans="2:8" s="184" customFormat="1" ht="13.8">
      <c r="B22" s="202"/>
      <c r="C22" s="207" t="s">
        <v>229</v>
      </c>
      <c r="D22" s="209"/>
      <c r="E22" s="209"/>
      <c r="F22" s="216"/>
      <c r="G22" s="210">
        <f>SUM(G16:G21)</f>
        <v>0</v>
      </c>
      <c r="H22" s="210">
        <f>SUM(H17:H21)</f>
        <v>0</v>
      </c>
    </row>
    <row r="23" spans="2:8" s="215" customFormat="1" ht="27" customHeight="1">
      <c r="B23" s="211"/>
      <c r="C23" s="198" t="s">
        <v>230</v>
      </c>
      <c r="D23" s="213"/>
      <c r="E23" s="213"/>
      <c r="F23" s="217"/>
      <c r="G23" s="214"/>
      <c r="H23" s="214"/>
    </row>
    <row r="24" spans="2:8" s="184" customFormat="1" ht="13.8">
      <c r="B24" s="202" t="s">
        <v>231</v>
      </c>
      <c r="C24" s="203" t="s">
        <v>232</v>
      </c>
      <c r="D24" s="204">
        <v>31.05</v>
      </c>
      <c r="E24" s="204" t="s">
        <v>118</v>
      </c>
      <c r="F24" s="205">
        <v>15.4</v>
      </c>
      <c r="G24" s="206">
        <v>0</v>
      </c>
      <c r="H24" s="206">
        <v>0</v>
      </c>
    </row>
    <row r="25" spans="2:8" s="184" customFormat="1" ht="13.8">
      <c r="B25" s="202"/>
      <c r="C25" s="207" t="s">
        <v>233</v>
      </c>
      <c r="D25" s="209"/>
      <c r="E25" s="209"/>
      <c r="F25" s="216"/>
      <c r="G25" s="210">
        <f>G24</f>
        <v>0</v>
      </c>
      <c r="H25" s="210">
        <v>0</v>
      </c>
    </row>
    <row r="26" spans="2:8" s="184" customFormat="1" ht="27" customHeight="1">
      <c r="B26" s="218"/>
      <c r="C26" s="219" t="s">
        <v>234</v>
      </c>
      <c r="D26" s="220"/>
      <c r="E26" s="221"/>
      <c r="F26" s="222"/>
      <c r="G26" s="222">
        <f>G25+G22+G14</f>
        <v>0</v>
      </c>
      <c r="H26" s="222">
        <f>H25+H22+H14</f>
        <v>0</v>
      </c>
    </row>
    <row r="27" spans="2:8" s="196" customFormat="1" ht="27" customHeight="1">
      <c r="B27" s="223"/>
      <c r="C27" s="224" t="s">
        <v>235</v>
      </c>
      <c r="D27" s="225"/>
      <c r="E27" s="225"/>
      <c r="F27" s="226"/>
      <c r="G27" s="227"/>
      <c r="H27" s="227"/>
    </row>
    <row r="28" spans="2:8" s="184" customFormat="1" ht="27" customHeight="1">
      <c r="B28" s="202"/>
      <c r="C28" s="198" t="s">
        <v>236</v>
      </c>
      <c r="D28" s="204"/>
      <c r="E28" s="204"/>
      <c r="F28" s="205"/>
      <c r="G28" s="206"/>
      <c r="H28" s="206"/>
    </row>
    <row r="29" spans="2:8" s="184" customFormat="1" ht="13.8">
      <c r="B29" s="202" t="s">
        <v>237</v>
      </c>
      <c r="C29" s="203" t="s">
        <v>238</v>
      </c>
      <c r="D29" s="204">
        <v>378</v>
      </c>
      <c r="E29" s="204" t="s">
        <v>104</v>
      </c>
      <c r="F29" s="205">
        <v>5.3</v>
      </c>
      <c r="G29" s="206">
        <v>0</v>
      </c>
      <c r="H29" s="206">
        <v>0</v>
      </c>
    </row>
    <row r="30" spans="2:8" s="184" customFormat="1" ht="13.8">
      <c r="B30" s="202" t="s">
        <v>239</v>
      </c>
      <c r="C30" s="203" t="s">
        <v>240</v>
      </c>
      <c r="D30" s="204">
        <v>1134</v>
      </c>
      <c r="E30" s="204" t="s">
        <v>104</v>
      </c>
      <c r="F30" s="205">
        <v>0.54</v>
      </c>
      <c r="G30" s="206">
        <v>0</v>
      </c>
      <c r="H30" s="206">
        <v>0</v>
      </c>
    </row>
    <row r="31" spans="2:8" s="184" customFormat="1" ht="13.8">
      <c r="B31" s="202" t="s">
        <v>241</v>
      </c>
      <c r="C31" s="203" t="s">
        <v>242</v>
      </c>
      <c r="D31" s="204">
        <v>16</v>
      </c>
      <c r="E31" s="204" t="s">
        <v>224</v>
      </c>
      <c r="F31" s="205">
        <v>10.3</v>
      </c>
      <c r="G31" s="206">
        <v>0</v>
      </c>
      <c r="H31" s="206">
        <v>0</v>
      </c>
    </row>
    <row r="32" spans="2:8" s="184" customFormat="1" ht="13.8">
      <c r="B32" s="202" t="s">
        <v>243</v>
      </c>
      <c r="C32" s="203" t="s">
        <v>244</v>
      </c>
      <c r="D32" s="204">
        <v>1134</v>
      </c>
      <c r="E32" s="204" t="s">
        <v>104</v>
      </c>
      <c r="F32" s="205">
        <v>0.5</v>
      </c>
      <c r="G32" s="206">
        <v>0</v>
      </c>
      <c r="H32" s="206">
        <v>0</v>
      </c>
    </row>
    <row r="33" spans="2:8" s="184" customFormat="1" ht="13.8">
      <c r="B33" s="202" t="s">
        <v>245</v>
      </c>
      <c r="C33" s="203" t="s">
        <v>246</v>
      </c>
      <c r="D33" s="204">
        <v>8</v>
      </c>
      <c r="E33" s="204" t="s">
        <v>224</v>
      </c>
      <c r="F33" s="205">
        <v>2</v>
      </c>
      <c r="G33" s="206">
        <v>0</v>
      </c>
      <c r="H33" s="206">
        <v>0</v>
      </c>
    </row>
    <row r="34" spans="2:8" s="184" customFormat="1" ht="13.8">
      <c r="B34" s="202" t="s">
        <v>247</v>
      </c>
      <c r="C34" s="203" t="s">
        <v>248</v>
      </c>
      <c r="D34" s="204">
        <v>1</v>
      </c>
      <c r="E34" s="204" t="s">
        <v>217</v>
      </c>
      <c r="F34" s="205">
        <v>35</v>
      </c>
      <c r="G34" s="206">
        <v>0</v>
      </c>
      <c r="H34" s="206">
        <v>0</v>
      </c>
    </row>
    <row r="35" spans="2:8" s="184" customFormat="1" ht="13.8">
      <c r="B35" s="202" t="s">
        <v>249</v>
      </c>
      <c r="C35" s="203" t="s">
        <v>250</v>
      </c>
      <c r="D35" s="204">
        <v>1</v>
      </c>
      <c r="E35" s="204" t="s">
        <v>217</v>
      </c>
      <c r="F35" s="205">
        <v>253</v>
      </c>
      <c r="G35" s="206">
        <v>0</v>
      </c>
      <c r="H35" s="206">
        <v>0</v>
      </c>
    </row>
    <row r="36" spans="2:8" s="184" customFormat="1" ht="13.8">
      <c r="B36" s="202" t="s">
        <v>251</v>
      </c>
      <c r="C36" s="203" t="s">
        <v>232</v>
      </c>
      <c r="D36" s="204">
        <v>0.08</v>
      </c>
      <c r="E36" s="204" t="s">
        <v>118</v>
      </c>
      <c r="F36" s="205">
        <v>38.5</v>
      </c>
      <c r="G36" s="206">
        <v>0</v>
      </c>
      <c r="H36" s="206">
        <v>0</v>
      </c>
    </row>
    <row r="37" spans="2:8" s="184" customFormat="1" ht="13.8">
      <c r="B37" s="228"/>
      <c r="C37" s="207" t="s">
        <v>252</v>
      </c>
      <c r="D37" s="208"/>
      <c r="E37" s="209"/>
      <c r="F37" s="216"/>
      <c r="G37" s="210">
        <f>SUM(G29:G36)</f>
        <v>0</v>
      </c>
      <c r="H37" s="210">
        <f>SUM(H29:H36)</f>
        <v>0</v>
      </c>
    </row>
    <row r="38" spans="2:8" s="184" customFormat="1" ht="27" customHeight="1" thickBot="1">
      <c r="B38" s="229"/>
      <c r="C38" s="230" t="s">
        <v>253</v>
      </c>
      <c r="D38" s="231"/>
      <c r="E38" s="232"/>
      <c r="F38" s="233"/>
      <c r="G38" s="233">
        <f>G37</f>
        <v>0</v>
      </c>
      <c r="H38" s="233">
        <f>H37</f>
        <v>0</v>
      </c>
    </row>
    <row r="39" spans="2:8" s="184" customFormat="1" ht="27" customHeight="1" thickBot="1">
      <c r="C39" s="234" t="s">
        <v>254</v>
      </c>
      <c r="D39" s="235"/>
      <c r="E39" s="235"/>
      <c r="F39" s="235"/>
      <c r="G39" s="236">
        <f>G38+G26</f>
        <v>0</v>
      </c>
      <c r="H39" s="237">
        <f>H38+H26</f>
        <v>0</v>
      </c>
    </row>
    <row r="40" spans="2:8" s="184" customFormat="1" ht="13.8"/>
    <row r="43" spans="2:8">
      <c r="F43" s="239"/>
    </row>
    <row r="53" spans="1:13" ht="47.25" customHeight="1"/>
    <row r="56" spans="1:13" s="215" customFormat="1" ht="37.5" customHeight="1">
      <c r="C56" s="241"/>
      <c r="D56" s="242"/>
      <c r="E56" s="242"/>
      <c r="F56" s="242"/>
      <c r="G56" s="242"/>
      <c r="H56" s="242"/>
      <c r="I56" s="242"/>
      <c r="J56" s="242"/>
      <c r="K56" s="242"/>
      <c r="L56" s="242"/>
      <c r="M56" s="242"/>
    </row>
    <row r="57" spans="1:13" s="184" customFormat="1" ht="13.8"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</row>
    <row r="58" spans="1:13" s="184" customFormat="1" ht="27" customHeight="1">
      <c r="A58" s="240"/>
      <c r="B58" s="240"/>
      <c r="C58" s="244"/>
      <c r="D58" s="245"/>
      <c r="E58" s="245"/>
      <c r="F58" s="245"/>
      <c r="G58" s="246"/>
      <c r="H58" s="246"/>
      <c r="I58" s="243"/>
      <c r="J58" s="243"/>
      <c r="K58" s="243"/>
      <c r="L58" s="243"/>
      <c r="M58" s="243"/>
    </row>
    <row r="59" spans="1:13" s="184" customFormat="1" ht="27" customHeight="1">
      <c r="A59" s="240"/>
      <c r="B59" s="240"/>
      <c r="C59" s="244"/>
      <c r="D59" s="245"/>
      <c r="E59" s="245"/>
      <c r="F59" s="245"/>
      <c r="G59" s="246"/>
      <c r="H59" s="246"/>
      <c r="I59" s="243"/>
      <c r="J59" s="243"/>
      <c r="K59" s="243"/>
      <c r="L59" s="243"/>
      <c r="M59" s="243"/>
    </row>
    <row r="60" spans="1:13" s="184" customFormat="1" ht="27" customHeight="1">
      <c r="A60" s="240"/>
      <c r="B60" s="240"/>
      <c r="C60" s="244"/>
      <c r="D60" s="245"/>
      <c r="E60" s="245"/>
      <c r="F60" s="245"/>
      <c r="G60" s="246"/>
      <c r="H60" s="246"/>
      <c r="I60" s="243"/>
      <c r="J60" s="243"/>
      <c r="K60" s="243"/>
      <c r="L60" s="243"/>
      <c r="M60" s="243"/>
    </row>
    <row r="61" spans="1:13" s="184" customFormat="1" ht="27" customHeight="1">
      <c r="A61" s="240"/>
      <c r="B61" s="240"/>
      <c r="C61" s="244"/>
      <c r="D61" s="245"/>
      <c r="E61" s="245"/>
      <c r="F61" s="245"/>
      <c r="G61" s="246"/>
      <c r="H61" s="246"/>
      <c r="I61" s="243"/>
      <c r="J61" s="243"/>
      <c r="K61" s="243"/>
      <c r="L61" s="243"/>
      <c r="M61" s="243"/>
    </row>
    <row r="62" spans="1:13" s="184" customFormat="1" ht="27" customHeight="1">
      <c r="A62" s="240"/>
      <c r="B62" s="240"/>
      <c r="C62" s="244"/>
      <c r="D62" s="245"/>
      <c r="E62" s="245"/>
      <c r="F62" s="245"/>
      <c r="G62" s="246"/>
      <c r="H62" s="246"/>
      <c r="I62" s="243"/>
      <c r="J62" s="243"/>
      <c r="K62" s="243"/>
      <c r="L62" s="243"/>
      <c r="M62" s="243"/>
    </row>
    <row r="63" spans="1:13" s="184" customFormat="1" ht="27" customHeight="1">
      <c r="A63" s="196"/>
      <c r="B63" s="196"/>
      <c r="C63" s="245"/>
      <c r="D63" s="245"/>
      <c r="E63" s="245"/>
      <c r="F63" s="245"/>
      <c r="G63" s="247"/>
      <c r="H63" s="247"/>
      <c r="I63" s="243"/>
      <c r="J63" s="243"/>
      <c r="K63" s="243"/>
      <c r="L63" s="243"/>
      <c r="M63" s="243"/>
    </row>
    <row r="64" spans="1:13" s="184" customFormat="1" ht="13.8"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</row>
    <row r="65" spans="3:13" s="184" customFormat="1" ht="13.8"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</row>
    <row r="66" spans="3:13" s="184" customFormat="1" ht="13.8"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</row>
    <row r="67" spans="3:13" s="184" customFormat="1" ht="13.8"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</row>
    <row r="68" spans="3:13"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</row>
    <row r="69" spans="3:13"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</row>
  </sheetData>
  <mergeCells count="1">
    <mergeCell ref="B4:H4"/>
  </mergeCells>
  <pageMargins left="0.25" right="0.25" top="0.75" bottom="0.75" header="0.3" footer="0.3"/>
  <pageSetup paperSize="9"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72D6-A4F4-4509-B867-3B6DDAD6A6F7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6640625" style="1" customWidth="1"/>
    <col min="5" max="5" width="13.5546875" style="1" customWidth="1"/>
    <col min="6" max="6" width="0.5546875" style="1" customWidth="1"/>
    <col min="7" max="7" width="2.5546875" style="1" customWidth="1"/>
    <col min="8" max="8" width="2.6640625" style="1" customWidth="1"/>
    <col min="9" max="9" width="10.44140625" style="1" customWidth="1"/>
    <col min="10" max="10" width="13.44140625" style="1" customWidth="1"/>
    <col min="11" max="11" width="0.664062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180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258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182</v>
      </c>
      <c r="F26" s="18"/>
      <c r="G26" s="18"/>
      <c r="H26" s="18"/>
      <c r="I26" s="18"/>
      <c r="J26" s="19"/>
      <c r="K26" s="16"/>
      <c r="L26" s="16"/>
      <c r="M26" s="16"/>
      <c r="N26" s="16"/>
      <c r="O26" s="41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/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/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23</v>
      </c>
      <c r="B34" s="51"/>
      <c r="C34" s="51"/>
      <c r="D34" s="52"/>
      <c r="E34" s="53" t="s">
        <v>24</v>
      </c>
      <c r="F34" s="52"/>
      <c r="G34" s="53" t="s">
        <v>25</v>
      </c>
      <c r="H34" s="51"/>
      <c r="I34" s="52"/>
      <c r="J34" s="53" t="s">
        <v>26</v>
      </c>
      <c r="K34" s="51"/>
      <c r="L34" s="53" t="s">
        <v>27</v>
      </c>
      <c r="M34" s="51"/>
      <c r="N34" s="51"/>
      <c r="O34" s="52"/>
      <c r="P34" s="53" t="s">
        <v>28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29</v>
      </c>
      <c r="F36" s="47"/>
      <c r="G36" s="47"/>
      <c r="H36" s="47"/>
      <c r="I36" s="47"/>
      <c r="J36" s="64" t="s">
        <v>30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31</v>
      </c>
      <c r="B37" s="66"/>
      <c r="C37" s="67" t="s">
        <v>32</v>
      </c>
      <c r="D37" s="68"/>
      <c r="E37" s="68"/>
      <c r="F37" s="69"/>
      <c r="G37" s="65" t="s">
        <v>33</v>
      </c>
      <c r="H37" s="70"/>
      <c r="I37" s="67" t="s">
        <v>34</v>
      </c>
      <c r="J37" s="68"/>
      <c r="K37" s="68"/>
      <c r="L37" s="65" t="s">
        <v>35</v>
      </c>
      <c r="M37" s="70"/>
      <c r="N37" s="67" t="s">
        <v>36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37</v>
      </c>
      <c r="C38" s="19"/>
      <c r="D38" s="73" t="s">
        <v>38</v>
      </c>
      <c r="E38" s="74">
        <v>0</v>
      </c>
      <c r="F38" s="75"/>
      <c r="G38" s="71">
        <v>8</v>
      </c>
      <c r="H38" s="76" t="s">
        <v>39</v>
      </c>
      <c r="I38" s="36"/>
      <c r="J38" s="77">
        <v>0</v>
      </c>
      <c r="K38" s="78"/>
      <c r="L38" s="71">
        <v>13</v>
      </c>
      <c r="M38" s="34" t="s">
        <v>40</v>
      </c>
      <c r="N38" s="39"/>
      <c r="O38" s="39"/>
      <c r="P38" s="79">
        <f>M48</f>
        <v>20</v>
      </c>
      <c r="Q38" s="80" t="s">
        <v>41</v>
      </c>
      <c r="R38" s="74">
        <v>0</v>
      </c>
      <c r="S38" s="75"/>
    </row>
    <row r="39" spans="1:19" ht="20.25" customHeight="1">
      <c r="A39" s="71">
        <v>2</v>
      </c>
      <c r="B39" s="81"/>
      <c r="C39" s="29"/>
      <c r="D39" s="73" t="s">
        <v>42</v>
      </c>
      <c r="E39" s="74">
        <v>0</v>
      </c>
      <c r="F39" s="75"/>
      <c r="G39" s="71">
        <v>9</v>
      </c>
      <c r="H39" s="16" t="s">
        <v>43</v>
      </c>
      <c r="I39" s="73"/>
      <c r="J39" s="77">
        <v>0</v>
      </c>
      <c r="K39" s="78"/>
      <c r="L39" s="71">
        <v>14</v>
      </c>
      <c r="M39" s="34" t="s">
        <v>44</v>
      </c>
      <c r="N39" s="39"/>
      <c r="O39" s="39"/>
      <c r="P39" s="79">
        <f>M48</f>
        <v>20</v>
      </c>
      <c r="Q39" s="80" t="s">
        <v>41</v>
      </c>
      <c r="R39" s="74">
        <v>0</v>
      </c>
      <c r="S39" s="75"/>
    </row>
    <row r="40" spans="1:19" ht="20.25" customHeight="1">
      <c r="A40" s="71">
        <v>3</v>
      </c>
      <c r="B40" s="72" t="s">
        <v>45</v>
      </c>
      <c r="C40" s="19"/>
      <c r="D40" s="73" t="s">
        <v>38</v>
      </c>
      <c r="E40" s="74">
        <v>0</v>
      </c>
      <c r="F40" s="75"/>
      <c r="G40" s="71">
        <v>10</v>
      </c>
      <c r="H40" s="76" t="s">
        <v>46</v>
      </c>
      <c r="I40" s="36"/>
      <c r="J40" s="77">
        <v>0</v>
      </c>
      <c r="K40" s="78"/>
      <c r="L40" s="71">
        <v>15</v>
      </c>
      <c r="M40" s="34" t="s">
        <v>47</v>
      </c>
      <c r="N40" s="39"/>
      <c r="O40" s="39"/>
      <c r="P40" s="79">
        <f>M48</f>
        <v>20</v>
      </c>
      <c r="Q40" s="80" t="s">
        <v>41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42</v>
      </c>
      <c r="E41" s="74"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48</v>
      </c>
      <c r="N41" s="39"/>
      <c r="O41" s="39"/>
      <c r="P41" s="79">
        <f>M48</f>
        <v>20</v>
      </c>
      <c r="Q41" s="80" t="s">
        <v>41</v>
      </c>
      <c r="R41" s="74">
        <v>0</v>
      </c>
      <c r="S41" s="75"/>
    </row>
    <row r="42" spans="1:19" ht="20.25" customHeight="1">
      <c r="A42" s="71">
        <v>5</v>
      </c>
      <c r="B42" s="72" t="s">
        <v>49</v>
      </c>
      <c r="C42" s="19"/>
      <c r="D42" s="73" t="s">
        <v>38</v>
      </c>
      <c r="E42" s="74">
        <f>'Rekapitulacia OI'!C17</f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50</v>
      </c>
      <c r="N42" s="39"/>
      <c r="O42" s="39"/>
      <c r="P42" s="79">
        <f>M48</f>
        <v>20</v>
      </c>
      <c r="Q42" s="80" t="s">
        <v>41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42</v>
      </c>
      <c r="E43" s="74">
        <f>'Rekapitulacia OI'!B17</f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51</v>
      </c>
      <c r="N43" s="39"/>
      <c r="O43" s="39"/>
      <c r="P43" s="39"/>
      <c r="Q43" s="39"/>
      <c r="R43" s="74">
        <v>0</v>
      </c>
      <c r="S43" s="75"/>
    </row>
    <row r="44" spans="1:19" ht="20.25" customHeight="1">
      <c r="A44" s="71">
        <v>7</v>
      </c>
      <c r="B44" s="84" t="s">
        <v>52</v>
      </c>
      <c r="C44" s="39"/>
      <c r="D44" s="36"/>
      <c r="E44" s="85">
        <f>SUM(E38:E43)</f>
        <v>0</v>
      </c>
      <c r="F44" s="49"/>
      <c r="G44" s="71">
        <v>12</v>
      </c>
      <c r="H44" s="84" t="s">
        <v>53</v>
      </c>
      <c r="I44" s="36"/>
      <c r="J44" s="86">
        <f>SUM(J38:J41)</f>
        <v>0</v>
      </c>
      <c r="K44" s="87"/>
      <c r="L44" s="71">
        <v>19</v>
      </c>
      <c r="M44" s="84" t="s">
        <v>54</v>
      </c>
      <c r="N44" s="39"/>
      <c r="O44" s="39"/>
      <c r="P44" s="39"/>
      <c r="Q44" s="75"/>
      <c r="R44" s="85">
        <f>SUM(R38:R43)</f>
        <v>0</v>
      </c>
      <c r="S44" s="49"/>
    </row>
    <row r="45" spans="1:19" ht="20.25" customHeight="1">
      <c r="A45" s="88">
        <v>20</v>
      </c>
      <c r="B45" s="89" t="s">
        <v>55</v>
      </c>
      <c r="C45" s="90"/>
      <c r="D45" s="91"/>
      <c r="E45" s="92">
        <v>0</v>
      </c>
      <c r="F45" s="45"/>
      <c r="G45" s="88">
        <v>21</v>
      </c>
      <c r="H45" s="89" t="s">
        <v>56</v>
      </c>
      <c r="I45" s="91"/>
      <c r="J45" s="93">
        <v>0</v>
      </c>
      <c r="K45" s="94">
        <f>M48</f>
        <v>20</v>
      </c>
      <c r="L45" s="88">
        <v>22</v>
      </c>
      <c r="M45" s="89" t="s">
        <v>57</v>
      </c>
      <c r="N45" s="90"/>
      <c r="O45" s="44"/>
      <c r="P45" s="44"/>
      <c r="Q45" s="44"/>
      <c r="R45" s="92">
        <v>0</v>
      </c>
      <c r="S45" s="45"/>
    </row>
    <row r="46" spans="1:19" ht="20.25" customHeight="1">
      <c r="A46" s="95" t="s">
        <v>17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58</v>
      </c>
      <c r="M46" s="52"/>
      <c r="N46" s="67" t="s">
        <v>59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60</v>
      </c>
      <c r="N47" s="39"/>
      <c r="O47" s="39"/>
      <c r="P47" s="39"/>
      <c r="Q47" s="75"/>
      <c r="R47" s="85">
        <f>ROUND(E44+J44+R44+E45+J45+R45,2)</f>
        <v>0</v>
      </c>
      <c r="S47" s="49"/>
    </row>
    <row r="48" spans="1:19" ht="20.25" customHeight="1">
      <c r="A48" s="99" t="s">
        <v>61</v>
      </c>
      <c r="B48" s="28"/>
      <c r="C48" s="28"/>
      <c r="D48" s="28"/>
      <c r="E48" s="28"/>
      <c r="F48" s="29"/>
      <c r="G48" s="100" t="s">
        <v>62</v>
      </c>
      <c r="H48" s="28"/>
      <c r="I48" s="28"/>
      <c r="J48" s="28"/>
      <c r="K48" s="28"/>
      <c r="L48" s="71">
        <v>24</v>
      </c>
      <c r="M48" s="101">
        <v>20</v>
      </c>
      <c r="N48" s="36" t="s">
        <v>41</v>
      </c>
      <c r="O48" s="102">
        <f>R47-O49</f>
        <v>0</v>
      </c>
      <c r="P48" s="28" t="s">
        <v>63</v>
      </c>
      <c r="Q48" s="28"/>
      <c r="R48" s="103">
        <f>ROUND(O48*M48/100,2)</f>
        <v>0</v>
      </c>
      <c r="S48" s="104"/>
    </row>
    <row r="49" spans="1:19" ht="20.25" customHeight="1" thickBot="1">
      <c r="A49" s="105" t="s">
        <v>16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20</v>
      </c>
      <c r="N49" s="36" t="s">
        <v>41</v>
      </c>
      <c r="O49" s="102">
        <v>0</v>
      </c>
      <c r="P49" s="39" t="s">
        <v>63</v>
      </c>
      <c r="Q49" s="39"/>
      <c r="R49" s="74">
        <f>ROUND(O49*M49/100,2)</f>
        <v>0</v>
      </c>
      <c r="S49" s="75"/>
    </row>
    <row r="50" spans="1:19" ht="20.25" customHeight="1" thickBo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64</v>
      </c>
      <c r="N50" s="90"/>
      <c r="O50" s="90"/>
      <c r="P50" s="90"/>
      <c r="Q50" s="44"/>
      <c r="R50" s="108">
        <f>R47+R48+R49</f>
        <v>0</v>
      </c>
      <c r="S50" s="109"/>
    </row>
    <row r="51" spans="1:19" ht="20.25" customHeight="1">
      <c r="A51" s="99" t="s">
        <v>65</v>
      </c>
      <c r="B51" s="28"/>
      <c r="C51" s="28"/>
      <c r="D51" s="28"/>
      <c r="E51" s="28"/>
      <c r="F51" s="29"/>
      <c r="G51" s="100" t="s">
        <v>62</v>
      </c>
      <c r="H51" s="28"/>
      <c r="I51" s="28"/>
      <c r="J51" s="28"/>
      <c r="K51" s="28"/>
      <c r="L51" s="65" t="s">
        <v>66</v>
      </c>
      <c r="M51" s="52"/>
      <c r="N51" s="67" t="s">
        <v>67</v>
      </c>
      <c r="O51" s="51"/>
      <c r="P51" s="51"/>
      <c r="Q51" s="51"/>
      <c r="R51" s="110"/>
      <c r="S51" s="54"/>
    </row>
    <row r="52" spans="1:19" ht="20.25" customHeight="1">
      <c r="A52" s="105" t="s">
        <v>18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68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69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61</v>
      </c>
      <c r="B54" s="44"/>
      <c r="C54" s="44"/>
      <c r="D54" s="44"/>
      <c r="E54" s="44"/>
      <c r="F54" s="112"/>
      <c r="G54" s="113" t="s">
        <v>62</v>
      </c>
      <c r="H54" s="44"/>
      <c r="I54" s="44"/>
      <c r="J54" s="44"/>
      <c r="K54" s="44"/>
      <c r="L54" s="88">
        <v>29</v>
      </c>
      <c r="M54" s="89" t="s">
        <v>70</v>
      </c>
      <c r="N54" s="90"/>
      <c r="O54" s="90"/>
      <c r="P54" s="90"/>
      <c r="Q54" s="91"/>
      <c r="R54" s="58">
        <v>0</v>
      </c>
      <c r="S54" s="114"/>
    </row>
  </sheetData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13</vt:i4>
      </vt:variant>
    </vt:vector>
  </HeadingPairs>
  <TitlesOfParts>
    <vt:vector size="27" baseType="lpstr">
      <vt:lpstr>Krycí list </vt:lpstr>
      <vt:lpstr>Rekapitulácia</vt:lpstr>
      <vt:lpstr>Krycí list Dráha</vt:lpstr>
      <vt:lpstr>Rekapitulácia D</vt:lpstr>
      <vt:lpstr>Rozpocet D</vt:lpstr>
      <vt:lpstr>Krycí list Oplotenie</vt:lpstr>
      <vt:lpstr>Rekapitulacia_O</vt:lpstr>
      <vt:lpstr>Rozpočet_O</vt:lpstr>
      <vt:lpstr>Krycí list Osvetlenie Ihr.</vt:lpstr>
      <vt:lpstr>Rekapitulacia OI</vt:lpstr>
      <vt:lpstr>Rozpocet_OI</vt:lpstr>
      <vt:lpstr>Krycí list Osvetlenie draha</vt:lpstr>
      <vt:lpstr>Rekapitulacia OD</vt:lpstr>
      <vt:lpstr>Prehlad OD</vt:lpstr>
      <vt:lpstr>'Prehlad OD'!Názvy_tlače</vt:lpstr>
      <vt:lpstr>'Rekapitulacia OD'!Názvy_tlače</vt:lpstr>
      <vt:lpstr>'Rekapitulacia OI'!Názvy_tlače</vt:lpstr>
      <vt:lpstr>Rekapitulacia_O!Názvy_tlače</vt:lpstr>
      <vt:lpstr>'Rozpocet D'!Názvy_tlače</vt:lpstr>
      <vt:lpstr>Rozpocet_OI!Názvy_tlače</vt:lpstr>
      <vt:lpstr>'Prehlad OD'!Oblasť_tlače</vt:lpstr>
      <vt:lpstr>'Rekapitulacia OD'!Oblasť_tlače</vt:lpstr>
      <vt:lpstr>'Rekapitulacia OI'!Oblasť_tlače</vt:lpstr>
      <vt:lpstr>Rekapitulacia_O!Oblasť_tlače</vt:lpstr>
      <vt:lpstr>'Rozpocet D'!Oblasť_tlače</vt:lpstr>
      <vt:lpstr>Rozpocet_OI!Oblasť_tlače</vt:lpstr>
      <vt:lpstr>Rozpočet_O!Oblasť_tlače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Danka</cp:lastModifiedBy>
  <cp:lastPrinted>2021-03-17T15:15:30Z</cp:lastPrinted>
  <dcterms:created xsi:type="dcterms:W3CDTF">2010-09-09T09:24:09Z</dcterms:created>
  <dcterms:modified xsi:type="dcterms:W3CDTF">2021-03-23T20:38:26Z</dcterms:modified>
</cp:coreProperties>
</file>